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Respaldo Daniel\Plan Anual de Compras 2023-Suministros\"/>
    </mc:Choice>
  </mc:AlternateContent>
  <xr:revisionPtr revIDLastSave="0" documentId="13_ncr:1_{A89DA46B-1D5F-4201-991C-577A0DDBBA37}" xr6:coauthVersionLast="47" xr6:coauthVersionMax="47" xr10:uidLastSave="{00000000-0000-0000-0000-000000000000}"/>
  <bookViews>
    <workbookView xWindow="-108" yWindow="-108" windowWidth="23256" windowHeight="12456" activeTab="3" xr2:uid="{E1E0E605-DE9F-48E8-9FCD-BC1C43A54187}"/>
  </bookViews>
  <sheets>
    <sheet name="Estadísticas" sheetId="5" r:id="rId1"/>
    <sheet name="Resumen PAC " sheetId="8" r:id="rId2"/>
    <sheet name="Servicios" sheetId="2" r:id="rId3"/>
    <sheet name="Bienes" sheetId="1" r:id="rId4"/>
    <sheet name="Para suplir a la RSS" sheetId="3" r:id="rId5"/>
    <sheet name="Informáticos" sheetId="7" r:id="rId6"/>
    <sheet name="INS Servicios" sheetId="6" r:id="rId7"/>
  </sheets>
  <externalReferences>
    <externalReference r:id="rId8"/>
  </externalReferences>
  <definedNames>
    <definedName name="_xlnm._FilterDatabase" localSheetId="3" hidden="1">Bienes!$A$4:$U$244</definedName>
    <definedName name="_xlnm._FilterDatabase" localSheetId="5" hidden="1">Informáticos!$A$4:$U$112</definedName>
    <definedName name="_xlnm._FilterDatabase" localSheetId="6" hidden="1">'INS Servicios'!$A$5:$K$13</definedName>
    <definedName name="_xlnm._FilterDatabase" localSheetId="4" hidden="1">'Para suplir a la RSS'!$A$4:$U$272</definedName>
    <definedName name="_xlnm._FilterDatabase" localSheetId="1" hidden="1">'Resumen PAC '!$A$4:$W$4</definedName>
    <definedName name="_xlnm._FilterDatabase" localSheetId="2" hidden="1">Servicios!$A$4:$U$73</definedName>
    <definedName name="_xlnm.Print_Area" localSheetId="3">Bienes!$B$1:$R$4</definedName>
    <definedName name="_xlnm.Print_Area" localSheetId="5">Informáticos!$B$1:$R$6</definedName>
    <definedName name="categoria">'[1]2'!$D$3:$D$13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0" i="3" l="1"/>
  <c r="I270" i="3"/>
  <c r="L112" i="7"/>
  <c r="I112" i="7"/>
  <c r="L244" i="1"/>
  <c r="L73" i="2"/>
  <c r="I73" i="2"/>
  <c r="E23" i="5"/>
  <c r="E24" i="5" s="1"/>
  <c r="D23" i="5"/>
  <c r="D24" i="5" s="1"/>
  <c r="C23" i="5"/>
  <c r="L688" i="8"/>
  <c r="I688" i="8"/>
  <c r="E45" i="5"/>
  <c r="F42" i="5"/>
  <c r="F45" i="5" s="1"/>
  <c r="C42" i="5"/>
  <c r="K112" i="7"/>
  <c r="A6" i="8" l="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I573" i="8"/>
  <c r="M318" i="8"/>
  <c r="N318" i="8" s="1"/>
  <c r="K318" i="8"/>
  <c r="G43" i="5" l="1"/>
  <c r="G40" i="5"/>
  <c r="C45" i="5"/>
  <c r="D44" i="5"/>
  <c r="G44" i="5" s="1"/>
  <c r="M14" i="6"/>
  <c r="M7" i="6"/>
  <c r="M8" i="6"/>
  <c r="M9" i="6"/>
  <c r="M10" i="6"/>
  <c r="M11" i="6"/>
  <c r="M12" i="6"/>
  <c r="M13" i="6"/>
  <c r="M6" i="6"/>
  <c r="L7" i="6"/>
  <c r="L8" i="6"/>
  <c r="L9" i="6"/>
  <c r="L14" i="6" s="1"/>
  <c r="L10" i="6"/>
  <c r="L11" i="6"/>
  <c r="L12" i="6"/>
  <c r="L13" i="6"/>
  <c r="L6" i="6"/>
  <c r="L39" i="6"/>
  <c r="H14" i="6"/>
  <c r="I7" i="6"/>
  <c r="J7" i="6" s="1"/>
  <c r="I8" i="6"/>
  <c r="I9" i="6"/>
  <c r="J9" i="6" s="1"/>
  <c r="I10" i="6"/>
  <c r="J10" i="6" s="1"/>
  <c r="I11" i="6"/>
  <c r="J11" i="6" s="1"/>
  <c r="I12" i="6"/>
  <c r="I13" i="6"/>
  <c r="J13" i="6" s="1"/>
  <c r="J8" i="6"/>
  <c r="J12" i="6"/>
  <c r="I6" i="6"/>
  <c r="J685" i="8"/>
  <c r="K685" i="8" s="1"/>
  <c r="J684" i="8"/>
  <c r="K684" i="8" s="1"/>
  <c r="M687" i="8"/>
  <c r="N687" i="8" s="1"/>
  <c r="M686" i="8"/>
  <c r="N686" i="8" s="1"/>
  <c r="M685" i="8"/>
  <c r="N685" i="8" s="1"/>
  <c r="M684" i="8"/>
  <c r="N684" i="8" s="1"/>
  <c r="J687" i="8"/>
  <c r="K687" i="8" s="1"/>
  <c r="J686" i="8"/>
  <c r="K686" i="8" s="1"/>
  <c r="H188" i="8"/>
  <c r="N112" i="7"/>
  <c r="N73" i="2"/>
  <c r="K73" i="2"/>
  <c r="J120" i="7"/>
  <c r="K120" i="7"/>
  <c r="L120" i="7"/>
  <c r="M120" i="7"/>
  <c r="N120" i="7"/>
  <c r="I120" i="7"/>
  <c r="N117" i="7"/>
  <c r="K117" i="7"/>
  <c r="N116" i="7"/>
  <c r="K116" i="7"/>
  <c r="K688" i="8" l="1"/>
  <c r="V318" i="8" s="1"/>
  <c r="N688" i="8"/>
  <c r="I14" i="6"/>
  <c r="J6" i="6"/>
  <c r="J14" i="6" s="1"/>
  <c r="E33" i="5"/>
  <c r="D33" i="5"/>
  <c r="D42" i="5" s="1"/>
  <c r="G42" i="5" s="1"/>
  <c r="M11" i="3"/>
  <c r="N11" i="3" s="1"/>
  <c r="K11" i="3"/>
  <c r="I266" i="3"/>
  <c r="V6" i="8" l="1"/>
  <c r="V10" i="8"/>
  <c r="V14" i="8"/>
  <c r="V18" i="8"/>
  <c r="V22" i="8"/>
  <c r="V26" i="8"/>
  <c r="V30" i="8"/>
  <c r="V34" i="8"/>
  <c r="V38" i="8"/>
  <c r="V42" i="8"/>
  <c r="V46" i="8"/>
  <c r="V50" i="8"/>
  <c r="V54" i="8"/>
  <c r="V58" i="8"/>
  <c r="V62" i="8"/>
  <c r="V66" i="8"/>
  <c r="V70" i="8"/>
  <c r="V74" i="8"/>
  <c r="V78" i="8"/>
  <c r="V82" i="8"/>
  <c r="V86" i="8"/>
  <c r="V90" i="8"/>
  <c r="V94" i="8"/>
  <c r="V98" i="8"/>
  <c r="V102" i="8"/>
  <c r="V106" i="8"/>
  <c r="V110" i="8"/>
  <c r="V114" i="8"/>
  <c r="V118" i="8"/>
  <c r="V122" i="8"/>
  <c r="V126" i="8"/>
  <c r="V130" i="8"/>
  <c r="V134" i="8"/>
  <c r="V138" i="8"/>
  <c r="V142" i="8"/>
  <c r="V146" i="8"/>
  <c r="V150" i="8"/>
  <c r="V154" i="8"/>
  <c r="V158" i="8"/>
  <c r="V162" i="8"/>
  <c r="V166" i="8"/>
  <c r="V170" i="8"/>
  <c r="V174" i="8"/>
  <c r="V178" i="8"/>
  <c r="V182" i="8"/>
  <c r="V186" i="8"/>
  <c r="V190" i="8"/>
  <c r="V194" i="8"/>
  <c r="V198" i="8"/>
  <c r="V202" i="8"/>
  <c r="V206" i="8"/>
  <c r="V210" i="8"/>
  <c r="V214" i="8"/>
  <c r="V218" i="8"/>
  <c r="V222" i="8"/>
  <c r="V226" i="8"/>
  <c r="V230" i="8"/>
  <c r="V234" i="8"/>
  <c r="V238" i="8"/>
  <c r="V242" i="8"/>
  <c r="V246" i="8"/>
  <c r="V250" i="8"/>
  <c r="V254" i="8"/>
  <c r="V258" i="8"/>
  <c r="V262" i="8"/>
  <c r="V266" i="8"/>
  <c r="V270" i="8"/>
  <c r="V274" i="8"/>
  <c r="V278" i="8"/>
  <c r="V282" i="8"/>
  <c r="V286" i="8"/>
  <c r="V290" i="8"/>
  <c r="V294" i="8"/>
  <c r="V298" i="8"/>
  <c r="V302" i="8"/>
  <c r="V306" i="8"/>
  <c r="V310" i="8"/>
  <c r="V314" i="8"/>
  <c r="V322" i="8"/>
  <c r="V326" i="8"/>
  <c r="V330" i="8"/>
  <c r="V334" i="8"/>
  <c r="V338" i="8"/>
  <c r="V342" i="8"/>
  <c r="V7" i="8"/>
  <c r="V11" i="8"/>
  <c r="V15" i="8"/>
  <c r="V19" i="8"/>
  <c r="V23" i="8"/>
  <c r="V27" i="8"/>
  <c r="V31" i="8"/>
  <c r="V35" i="8"/>
  <c r="V39" i="8"/>
  <c r="V43" i="8"/>
  <c r="V47" i="8"/>
  <c r="V51" i="8"/>
  <c r="V55" i="8"/>
  <c r="V59" i="8"/>
  <c r="V63" i="8"/>
  <c r="V67" i="8"/>
  <c r="V71" i="8"/>
  <c r="V75" i="8"/>
  <c r="V79" i="8"/>
  <c r="V83" i="8"/>
  <c r="V87" i="8"/>
  <c r="V91" i="8"/>
  <c r="V95" i="8"/>
  <c r="V99" i="8"/>
  <c r="V103" i="8"/>
  <c r="V107" i="8"/>
  <c r="V111" i="8"/>
  <c r="V115" i="8"/>
  <c r="V119" i="8"/>
  <c r="V123" i="8"/>
  <c r="V127" i="8"/>
  <c r="V131" i="8"/>
  <c r="V135" i="8"/>
  <c r="V139" i="8"/>
  <c r="V143" i="8"/>
  <c r="V147" i="8"/>
  <c r="V151" i="8"/>
  <c r="V155" i="8"/>
  <c r="V159" i="8"/>
  <c r="V163" i="8"/>
  <c r="V167" i="8"/>
  <c r="V171" i="8"/>
  <c r="V175" i="8"/>
  <c r="V179" i="8"/>
  <c r="V183" i="8"/>
  <c r="V187" i="8"/>
  <c r="V191" i="8"/>
  <c r="V195" i="8"/>
  <c r="V199" i="8"/>
  <c r="V203" i="8"/>
  <c r="V207" i="8"/>
  <c r="V211" i="8"/>
  <c r="V215" i="8"/>
  <c r="V219" i="8"/>
  <c r="V223" i="8"/>
  <c r="V227" i="8"/>
  <c r="V231" i="8"/>
  <c r="V235" i="8"/>
  <c r="V239" i="8"/>
  <c r="V243" i="8"/>
  <c r="V247" i="8"/>
  <c r="V251" i="8"/>
  <c r="V255" i="8"/>
  <c r="V259" i="8"/>
  <c r="V263" i="8"/>
  <c r="V267" i="8"/>
  <c r="V271" i="8"/>
  <c r="V275" i="8"/>
  <c r="V279" i="8"/>
  <c r="V283" i="8"/>
  <c r="V287" i="8"/>
  <c r="V291" i="8"/>
  <c r="V295" i="8"/>
  <c r="V299" i="8"/>
  <c r="V303" i="8"/>
  <c r="V307" i="8"/>
  <c r="V311" i="8"/>
  <c r="V315" i="8"/>
  <c r="V319" i="8"/>
  <c r="V323" i="8"/>
  <c r="V327" i="8"/>
  <c r="V331" i="8"/>
  <c r="V335" i="8"/>
  <c r="V339" i="8"/>
  <c r="V343" i="8"/>
  <c r="V8" i="8"/>
  <c r="V16" i="8"/>
  <c r="V24" i="8"/>
  <c r="V32" i="8"/>
  <c r="V40" i="8"/>
  <c r="V48" i="8"/>
  <c r="V56" i="8"/>
  <c r="V64" i="8"/>
  <c r="V72" i="8"/>
  <c r="V80" i="8"/>
  <c r="V88" i="8"/>
  <c r="V96" i="8"/>
  <c r="V104" i="8"/>
  <c r="V112" i="8"/>
  <c r="V120" i="8"/>
  <c r="V128" i="8"/>
  <c r="V136" i="8"/>
  <c r="V144" i="8"/>
  <c r="V152" i="8"/>
  <c r="V160" i="8"/>
  <c r="V168" i="8"/>
  <c r="V176" i="8"/>
  <c r="V184" i="8"/>
  <c r="V192" i="8"/>
  <c r="V200" i="8"/>
  <c r="V208" i="8"/>
  <c r="V216" i="8"/>
  <c r="V224" i="8"/>
  <c r="V232" i="8"/>
  <c r="V240" i="8"/>
  <c r="V248" i="8"/>
  <c r="V256" i="8"/>
  <c r="V264" i="8"/>
  <c r="V272" i="8"/>
  <c r="V280" i="8"/>
  <c r="V288" i="8"/>
  <c r="V296" i="8"/>
  <c r="V304" i="8"/>
  <c r="V312" i="8"/>
  <c r="V320" i="8"/>
  <c r="V328" i="8"/>
  <c r="V336" i="8"/>
  <c r="V344" i="8"/>
  <c r="V348" i="8"/>
  <c r="V352" i="8"/>
  <c r="V356" i="8"/>
  <c r="V360" i="8"/>
  <c r="V364" i="8"/>
  <c r="V368" i="8"/>
  <c r="V372" i="8"/>
  <c r="V376" i="8"/>
  <c r="V380" i="8"/>
  <c r="V384" i="8"/>
  <c r="V388" i="8"/>
  <c r="V392" i="8"/>
  <c r="V396" i="8"/>
  <c r="V400" i="8"/>
  <c r="V404" i="8"/>
  <c r="V408" i="8"/>
  <c r="V412" i="8"/>
  <c r="V416" i="8"/>
  <c r="V420" i="8"/>
  <c r="V424" i="8"/>
  <c r="V428" i="8"/>
  <c r="V432" i="8"/>
  <c r="V436" i="8"/>
  <c r="V440" i="8"/>
  <c r="V444" i="8"/>
  <c r="V448" i="8"/>
  <c r="V452" i="8"/>
  <c r="V456" i="8"/>
  <c r="V460" i="8"/>
  <c r="V464" i="8"/>
  <c r="V468" i="8"/>
  <c r="V472" i="8"/>
  <c r="V476" i="8"/>
  <c r="V480" i="8"/>
  <c r="V484" i="8"/>
  <c r="V488" i="8"/>
  <c r="V492" i="8"/>
  <c r="V496" i="8"/>
  <c r="V500" i="8"/>
  <c r="V504" i="8"/>
  <c r="V508" i="8"/>
  <c r="V512" i="8"/>
  <c r="V9" i="8"/>
  <c r="V17" i="8"/>
  <c r="V25" i="8"/>
  <c r="V33" i="8"/>
  <c r="V41" i="8"/>
  <c r="V49" i="8"/>
  <c r="V57" i="8"/>
  <c r="V65" i="8"/>
  <c r="V73" i="8"/>
  <c r="V81" i="8"/>
  <c r="V12" i="8"/>
  <c r="V28" i="8"/>
  <c r="V44" i="8"/>
  <c r="V60" i="8"/>
  <c r="V76" i="8"/>
  <c r="V89" i="8"/>
  <c r="V100" i="8"/>
  <c r="V109" i="8"/>
  <c r="V121" i="8"/>
  <c r="V132" i="8"/>
  <c r="V141" i="8"/>
  <c r="V153" i="8"/>
  <c r="V164" i="8"/>
  <c r="V173" i="8"/>
  <c r="V185" i="8"/>
  <c r="V196" i="8"/>
  <c r="V205" i="8"/>
  <c r="V217" i="8"/>
  <c r="V228" i="8"/>
  <c r="V237" i="8"/>
  <c r="V249" i="8"/>
  <c r="V260" i="8"/>
  <c r="V269" i="8"/>
  <c r="V281" i="8"/>
  <c r="V292" i="8"/>
  <c r="V301" i="8"/>
  <c r="V313" i="8"/>
  <c r="V324" i="8"/>
  <c r="V333" i="8"/>
  <c r="V345" i="8"/>
  <c r="V350" i="8"/>
  <c r="V355" i="8"/>
  <c r="V361" i="8"/>
  <c r="V366" i="8"/>
  <c r="V371" i="8"/>
  <c r="V377" i="8"/>
  <c r="V382" i="8"/>
  <c r="V387" i="8"/>
  <c r="V393" i="8"/>
  <c r="V398" i="8"/>
  <c r="V403" i="8"/>
  <c r="V409" i="8"/>
  <c r="V414" i="8"/>
  <c r="V419" i="8"/>
  <c r="V425" i="8"/>
  <c r="V430" i="8"/>
  <c r="V435" i="8"/>
  <c r="V441" i="8"/>
  <c r="V446" i="8"/>
  <c r="V451" i="8"/>
  <c r="V457" i="8"/>
  <c r="V462" i="8"/>
  <c r="V467" i="8"/>
  <c r="V473" i="8"/>
  <c r="V478" i="8"/>
  <c r="V483" i="8"/>
  <c r="V489" i="8"/>
  <c r="V494" i="8"/>
  <c r="V499" i="8"/>
  <c r="V505" i="8"/>
  <c r="V510" i="8"/>
  <c r="V515" i="8"/>
  <c r="V519" i="8"/>
  <c r="V523" i="8"/>
  <c r="V527" i="8"/>
  <c r="V531" i="8"/>
  <c r="V535" i="8"/>
  <c r="V539" i="8"/>
  <c r="V543" i="8"/>
  <c r="V547" i="8"/>
  <c r="V551" i="8"/>
  <c r="V555" i="8"/>
  <c r="V559" i="8"/>
  <c r="V563" i="8"/>
  <c r="V567" i="8"/>
  <c r="V571" i="8"/>
  <c r="V575" i="8"/>
  <c r="V5" i="8"/>
  <c r="V13" i="8"/>
  <c r="V29" i="8"/>
  <c r="V45" i="8"/>
  <c r="V61" i="8"/>
  <c r="V77" i="8"/>
  <c r="V92" i="8"/>
  <c r="V101" i="8"/>
  <c r="V113" i="8"/>
  <c r="V124" i="8"/>
  <c r="V133" i="8"/>
  <c r="V145" i="8"/>
  <c r="V156" i="8"/>
  <c r="V165" i="8"/>
  <c r="V177" i="8"/>
  <c r="V188" i="8"/>
  <c r="V197" i="8"/>
  <c r="V209" i="8"/>
  <c r="V220" i="8"/>
  <c r="V229" i="8"/>
  <c r="V241" i="8"/>
  <c r="V252" i="8"/>
  <c r="V261" i="8"/>
  <c r="V273" i="8"/>
  <c r="V284" i="8"/>
  <c r="V293" i="8"/>
  <c r="V305" i="8"/>
  <c r="V316" i="8"/>
  <c r="V325" i="8"/>
  <c r="V337" i="8"/>
  <c r="V346" i="8"/>
  <c r="V351" i="8"/>
  <c r="V357" i="8"/>
  <c r="V362" i="8"/>
  <c r="V367" i="8"/>
  <c r="V373" i="8"/>
  <c r="V378" i="8"/>
  <c r="V383" i="8"/>
  <c r="V389" i="8"/>
  <c r="V394" i="8"/>
  <c r="V399" i="8"/>
  <c r="V405" i="8"/>
  <c r="V410" i="8"/>
  <c r="V415" i="8"/>
  <c r="V421" i="8"/>
  <c r="V426" i="8"/>
  <c r="V431" i="8"/>
  <c r="V437" i="8"/>
  <c r="V442" i="8"/>
  <c r="V447" i="8"/>
  <c r="V453" i="8"/>
  <c r="V458" i="8"/>
  <c r="V463" i="8"/>
  <c r="V469" i="8"/>
  <c r="V474" i="8"/>
  <c r="V479" i="8"/>
  <c r="V485" i="8"/>
  <c r="V490" i="8"/>
  <c r="V495" i="8"/>
  <c r="V501" i="8"/>
  <c r="V506" i="8"/>
  <c r="V511" i="8"/>
  <c r="V516" i="8"/>
  <c r="V520" i="8"/>
  <c r="V524" i="8"/>
  <c r="V528" i="8"/>
  <c r="V532" i="8"/>
  <c r="V536" i="8"/>
  <c r="V540" i="8"/>
  <c r="V544" i="8"/>
  <c r="V548" i="8"/>
  <c r="V552" i="8"/>
  <c r="V556" i="8"/>
  <c r="V560" i="8"/>
  <c r="V564" i="8"/>
  <c r="V568" i="8"/>
  <c r="V572" i="8"/>
  <c r="V576" i="8"/>
  <c r="V20" i="8"/>
  <c r="V36" i="8"/>
  <c r="V52" i="8"/>
  <c r="V68" i="8"/>
  <c r="V84" i="8"/>
  <c r="V93" i="8"/>
  <c r="V105" i="8"/>
  <c r="V116" i="8"/>
  <c r="V125" i="8"/>
  <c r="V137" i="8"/>
  <c r="V148" i="8"/>
  <c r="V157" i="8"/>
  <c r="V169" i="8"/>
  <c r="V180" i="8"/>
  <c r="V189" i="8"/>
  <c r="V201" i="8"/>
  <c r="V212" i="8"/>
  <c r="V221" i="8"/>
  <c r="V233" i="8"/>
  <c r="V244" i="8"/>
  <c r="V253" i="8"/>
  <c r="V265" i="8"/>
  <c r="V276" i="8"/>
  <c r="V285" i="8"/>
  <c r="V297" i="8"/>
  <c r="V308" i="8"/>
  <c r="V317" i="8"/>
  <c r="V329" i="8"/>
  <c r="V340" i="8"/>
  <c r="V347" i="8"/>
  <c r="V353" i="8"/>
  <c r="V358" i="8"/>
  <c r="V363" i="8"/>
  <c r="V369" i="8"/>
  <c r="V374" i="8"/>
  <c r="V379" i="8"/>
  <c r="V385" i="8"/>
  <c r="V390" i="8"/>
  <c r="V395" i="8"/>
  <c r="V401" i="8"/>
  <c r="V406" i="8"/>
  <c r="V411" i="8"/>
  <c r="V417" i="8"/>
  <c r="V422" i="8"/>
  <c r="V427" i="8"/>
  <c r="V433" i="8"/>
  <c r="V438" i="8"/>
  <c r="V443" i="8"/>
  <c r="V449" i="8"/>
  <c r="V454" i="8"/>
  <c r="V459" i="8"/>
  <c r="V465" i="8"/>
  <c r="V470" i="8"/>
  <c r="V475" i="8"/>
  <c r="V481" i="8"/>
  <c r="V486" i="8"/>
  <c r="V491" i="8"/>
  <c r="V497" i="8"/>
  <c r="V502" i="8"/>
  <c r="V507" i="8"/>
  <c r="V513" i="8"/>
  <c r="V517" i="8"/>
  <c r="V521" i="8"/>
  <c r="V525" i="8"/>
  <c r="V529" i="8"/>
  <c r="V533" i="8"/>
  <c r="V21" i="8"/>
  <c r="V85" i="8"/>
  <c r="V129" i="8"/>
  <c r="V172" i="8"/>
  <c r="V213" i="8"/>
  <c r="V257" i="8"/>
  <c r="V300" i="8"/>
  <c r="V341" i="8"/>
  <c r="V365" i="8"/>
  <c r="V386" i="8"/>
  <c r="V407" i="8"/>
  <c r="V429" i="8"/>
  <c r="V450" i="8"/>
  <c r="V471" i="8"/>
  <c r="V493" i="8"/>
  <c r="V514" i="8"/>
  <c r="V530" i="8"/>
  <c r="V541" i="8"/>
  <c r="V549" i="8"/>
  <c r="V557" i="8"/>
  <c r="V565" i="8"/>
  <c r="V573" i="8"/>
  <c r="V37" i="8"/>
  <c r="V97" i="8"/>
  <c r="V140" i="8"/>
  <c r="V181" i="8"/>
  <c r="V225" i="8"/>
  <c r="V268" i="8"/>
  <c r="V309" i="8"/>
  <c r="V349" i="8"/>
  <c r="V370" i="8"/>
  <c r="V391" i="8"/>
  <c r="V413" i="8"/>
  <c r="V434" i="8"/>
  <c r="V455" i="8"/>
  <c r="V477" i="8"/>
  <c r="V498" i="8"/>
  <c r="V518" i="8"/>
  <c r="V534" i="8"/>
  <c r="V542" i="8"/>
  <c r="V550" i="8"/>
  <c r="V558" i="8"/>
  <c r="V566" i="8"/>
  <c r="V574" i="8"/>
  <c r="V53" i="8"/>
  <c r="V108" i="8"/>
  <c r="V149" i="8"/>
  <c r="V193" i="8"/>
  <c r="V236" i="8"/>
  <c r="V277" i="8"/>
  <c r="V321" i="8"/>
  <c r="V354" i="8"/>
  <c r="V375" i="8"/>
  <c r="V397" i="8"/>
  <c r="V418" i="8"/>
  <c r="V439" i="8"/>
  <c r="V461" i="8"/>
  <c r="V482" i="8"/>
  <c r="V503" i="8"/>
  <c r="V522" i="8"/>
  <c r="V537" i="8"/>
  <c r="V545" i="8"/>
  <c r="V553" i="8"/>
  <c r="V561" i="8"/>
  <c r="V569" i="8"/>
  <c r="V69" i="8"/>
  <c r="V117" i="8"/>
  <c r="V161" i="8"/>
  <c r="V204" i="8"/>
  <c r="V245" i="8"/>
  <c r="V289" i="8"/>
  <c r="V332" i="8"/>
  <c r="V359" i="8"/>
  <c r="V381" i="8"/>
  <c r="V402" i="8"/>
  <c r="V423" i="8"/>
  <c r="V445" i="8"/>
  <c r="V466" i="8"/>
  <c r="V487" i="8"/>
  <c r="V509" i="8"/>
  <c r="V526" i="8"/>
  <c r="V538" i="8"/>
  <c r="V546" i="8"/>
  <c r="V554" i="8"/>
  <c r="V562" i="8"/>
  <c r="V570" i="8"/>
  <c r="V685" i="8"/>
  <c r="V686" i="8"/>
  <c r="V684" i="8"/>
  <c r="V687" i="8"/>
  <c r="N270" i="3"/>
  <c r="K270" i="3"/>
  <c r="C10" i="5"/>
  <c r="V688" i="8" l="1"/>
  <c r="E32" i="5"/>
  <c r="D32" i="5"/>
  <c r="D41" i="5" s="1"/>
  <c r="C32" i="5"/>
  <c r="G41" i="5" l="1"/>
  <c r="G45" i="5" s="1"/>
  <c r="G46" i="5" s="1"/>
  <c r="D45" i="5"/>
  <c r="K13" i="6"/>
  <c r="K12" i="6"/>
  <c r="K11" i="6"/>
  <c r="K10" i="6"/>
  <c r="K9" i="6"/>
  <c r="K8" i="6"/>
  <c r="K7" i="6"/>
  <c r="K6" i="6"/>
  <c r="K39" i="6"/>
  <c r="K14" i="6" l="1"/>
  <c r="H39" i="6"/>
  <c r="K244" i="1" l="1"/>
  <c r="E36" i="5" l="1"/>
  <c r="F36" i="5" s="1"/>
  <c r="D36" i="5"/>
  <c r="C36" i="5"/>
  <c r="N244" i="1" l="1"/>
  <c r="I244" i="1"/>
  <c r="E10" i="5" l="1"/>
  <c r="E11" i="5" s="1"/>
  <c r="D10" i="5"/>
  <c r="H188" i="1"/>
  <c r="F22" i="5" l="1"/>
  <c r="F18" i="5"/>
  <c r="F20" i="5"/>
  <c r="F21" i="5"/>
  <c r="F19" i="5"/>
  <c r="F23" i="5"/>
  <c r="D11" i="5"/>
  <c r="F6" i="5"/>
  <c r="F10" i="5"/>
  <c r="F7" i="5"/>
  <c r="F8" i="5"/>
  <c r="F9" i="5"/>
  <c r="F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tc={B264635F-BB17-4F0F-AFA9-7ADDF3D9AE75}</author>
    <author>Anthony Salazar Zúñiga</author>
  </authors>
  <commentList>
    <comment ref="F550" authorId="0" shapeId="0" xr:uid="{B264635F-BB17-4F0F-AFA9-7ADDF3D9AE7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a INGM</t>
      </text>
    </comment>
    <comment ref="F583" authorId="1" shapeId="0" xr:uid="{7CDFAF19-8469-4B00-8F96-53A193C1A355}">
      <text>
        <r>
          <rPr>
            <b/>
            <sz val="9"/>
            <color indexed="81"/>
            <rFont val="Tahoma"/>
            <family val="2"/>
          </rPr>
          <t>Anthony Salazar Zúñiga:</t>
        </r>
        <r>
          <rPr>
            <sz val="9"/>
            <color indexed="81"/>
            <rFont val="Tahoma"/>
            <family val="2"/>
          </rPr>
          <t xml:space="preserve">
Justificación de la nueva suscripción se debe ampliar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tc={5000C1A4-C798-49B8-95EA-BD4C4E5C037D}</author>
  </authors>
  <commentList>
    <comment ref="F243" authorId="0" shapeId="0" xr:uid="{5000C1A4-C798-49B8-95EA-BD4C4E5C037D}">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a INGM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Anthony Salazar Zúñiga</author>
  </authors>
  <commentList>
    <comment ref="F11" authorId="0" shapeId="0" xr:uid="{C4E59EC9-F896-4892-93FA-760B33628D28}">
      <text>
        <r>
          <rPr>
            <b/>
            <sz val="9"/>
            <color indexed="81"/>
            <rFont val="Tahoma"/>
            <family val="2"/>
          </rPr>
          <t>Anthony Salazar Zúñiga:</t>
        </r>
        <r>
          <rPr>
            <sz val="9"/>
            <color indexed="81"/>
            <rFont val="Tahoma"/>
            <family val="2"/>
          </rPr>
          <t xml:space="preserve">
Justificación de la nueva suscripción se debe ampliar</t>
        </r>
      </text>
    </comment>
  </commentList>
</comments>
</file>

<file path=xl/sharedStrings.xml><?xml version="1.0" encoding="utf-8"?>
<sst xmlns="http://schemas.openxmlformats.org/spreadsheetml/2006/main" count="13336" uniqueCount="1479">
  <si>
    <t>30 días</t>
  </si>
  <si>
    <t>Unica Vez</t>
  </si>
  <si>
    <t>Ordinario</t>
  </si>
  <si>
    <t>NO</t>
  </si>
  <si>
    <t>Cambio de equipo en sitio por cuanto los mismos ya cumplieron su vida útil, están obsoletos y no tienen respaldo de repuestos, es por sustitución</t>
  </si>
  <si>
    <t>Suministro e instalación de UPS para el Museo del Jade del instituto Nacional de Seguros</t>
  </si>
  <si>
    <t>Ingeniería y Mantenimiento</t>
  </si>
  <si>
    <t>10 días</t>
  </si>
  <si>
    <t>CINTA PRECAUCION</t>
  </si>
  <si>
    <t xml:space="preserve">TALADRO CINCELADOR </t>
  </si>
  <si>
    <t>ALICATE PELACABLE AUTOAJUSTABLE 8-22AWG 8"</t>
  </si>
  <si>
    <t>BOMBA ELECTRICA P/TRASIEGO DIESEL/GASOLINA C/MEDIDOR DIG Y BOQ NPT 12VDC 15GPM 0.25HP</t>
  </si>
  <si>
    <t>KIT CAUTÍN TIPO PISTOLA UNIVERSAL 120V C/LUZ LED 100-140W 900°F (482°C)</t>
  </si>
  <si>
    <t xml:space="preserve"> DOBLADORA DE TUBOS DE PARED DELGADA 1" (25.4 MM) </t>
  </si>
  <si>
    <t>DOBLADORA DE TUBOS DE PARED DELGADA 3/4" (19 MM)</t>
  </si>
  <si>
    <t>DOBLADORA DE TUBOS DE PARED DELGADA 1/2" (12.6 MM)</t>
  </si>
  <si>
    <t>JUEGO 15 BROCAS HSS REC. OXIDO NEGRO 1/16"-1/2" EN CAJA METALICA</t>
  </si>
  <si>
    <t>Escalera fibra de vidrio plegable de 10 peldaños tipo 1A</t>
  </si>
  <si>
    <t>Prensa terminales hidráulico (Entalladora), para entallar desde 1/0 a 800 mcm</t>
  </si>
  <si>
    <t>Martillo Ligero Combinado ( taladro rotomartillo)</t>
  </si>
  <si>
    <t>Esmeriladora de 7"</t>
  </si>
  <si>
    <t>Remachadora con cabeza giratoria</t>
  </si>
  <si>
    <t>Nivel para carpintero</t>
  </si>
  <si>
    <t>Mazo de bola de 8lbs</t>
  </si>
  <si>
    <t xml:space="preserve">Cincel de 1/4" (6,35 mm) x 5" (127 mm) </t>
  </si>
  <si>
    <t xml:space="preserve">Nivel torpedo 3 gotas de 229mm (9") </t>
  </si>
  <si>
    <t>Marco para segueta de 305 milímetros</t>
  </si>
  <si>
    <t xml:space="preserve">Llave francesa de 12" </t>
  </si>
  <si>
    <t>Llave francesa de 8"</t>
  </si>
  <si>
    <t>Juego de llaves allen en pulgadas</t>
  </si>
  <si>
    <t>Juego de llaves allen milimétricas</t>
  </si>
  <si>
    <t>Extensión eléctrica con canasta de al menos 15mts</t>
  </si>
  <si>
    <t>Cuchilla para electricista</t>
  </si>
  <si>
    <t>Caja plástica porta herramientas con ruedas</t>
  </si>
  <si>
    <t xml:space="preserve">Alicate de corte diagonal </t>
  </si>
  <si>
    <t>Alicate de puntas</t>
  </si>
  <si>
    <t>Alicate de presión</t>
  </si>
  <si>
    <t xml:space="preserve">Alicate corta cable de alto poder </t>
  </si>
  <si>
    <t>Alicate articulado aislado</t>
  </si>
  <si>
    <t>Se fucionó en una sola línea a un precio más barato</t>
  </si>
  <si>
    <t>Probador de voltaje con luz LED de 50 a 1000V</t>
  </si>
  <si>
    <t>pistola temperatura</t>
  </si>
  <si>
    <t>alicate electricista</t>
  </si>
  <si>
    <t>Juego desatornilladores aislados de 1000 voltios</t>
  </si>
  <si>
    <t>voltiamperimetro</t>
  </si>
  <si>
    <t>Cinta metrica 50 metros</t>
  </si>
  <si>
    <t>Cinta metrica 8 metros</t>
  </si>
  <si>
    <t>Medidor laser de distancia</t>
  </si>
  <si>
    <t>Organizadores 8 divisiones</t>
  </si>
  <si>
    <t xml:space="preserve">Organizadores 6 divisiones: </t>
  </si>
  <si>
    <t>Probador de tomacorriente</t>
  </si>
  <si>
    <t xml:space="preserve">Cinta termocontractil </t>
  </si>
  <si>
    <t>Cinta de vinil</t>
  </si>
  <si>
    <t xml:space="preserve">Cinta de vinil </t>
  </si>
  <si>
    <t xml:space="preserve">Linterna: LINTERNA LED LUZ BLANCA 37LUMEN 1BAT.AAA .  </t>
  </si>
  <si>
    <t>Juego de cubos de profundidad ESPIGA 1/2</t>
  </si>
  <si>
    <t>Juego de cubos allen en pulgadas ESPIGA 1/2</t>
  </si>
  <si>
    <t>Juego de cubos allen en mm ESPIGA 1/2</t>
  </si>
  <si>
    <t>Cono de seguridad</t>
  </si>
  <si>
    <t>Pistola de riego</t>
  </si>
  <si>
    <t>Manguera para aire comprimido</t>
  </si>
  <si>
    <t>Llaves torx</t>
  </si>
  <si>
    <t>Juego de llaves ratchet</t>
  </si>
  <si>
    <t xml:space="preserve">Linterna: FOCO LED MULTIUSO MAGNETICO
</t>
  </si>
  <si>
    <t xml:space="preserve">JUEGO 5 LIMAS 203.2 mm (8") . </t>
  </si>
  <si>
    <t>Letrero de cerrado:  CONO DE SEGURIDAD AMARILLO</t>
  </si>
  <si>
    <t>Juego de cubos 3/8:  JUEGO 21 CUBOS Y ACCESORIOS</t>
  </si>
  <si>
    <t>Juego de cubos 1/2: Juego de 24 cubos</t>
  </si>
  <si>
    <t xml:space="preserve">GUANTES FORRO TELA CON ESPONJA PARA CALOR L PUÑOS LARGOS </t>
  </si>
  <si>
    <t xml:space="preserve"> Bolso para herramientas</t>
  </si>
  <si>
    <t>Rastreador de líneas eléctricas con generador de tonos.</t>
  </si>
  <si>
    <t>Taladro pedestal</t>
  </si>
  <si>
    <t xml:space="preserve">SURTIDO DE PUNTAS DE IMPACTO 7 PZS EN ESTUCHE: </t>
  </si>
  <si>
    <t xml:space="preserve">JUEGO MOTOTOOL 30 ACCESORIOS 175W: </t>
  </si>
  <si>
    <t xml:space="preserve">JUEGO 7 PIEZAS- PISTOLAS PARA PINTAR, SOPLADOR, MEDIDOR Y ADAPTADORES: </t>
  </si>
  <si>
    <t>Juegos de cubos de 1/4"</t>
  </si>
  <si>
    <t>taladro percutor de shock de 1/2"</t>
  </si>
  <si>
    <t>serrucho</t>
  </si>
  <si>
    <t>seguetín</t>
  </si>
  <si>
    <t>Llave universal</t>
  </si>
  <si>
    <t>Llave inglesa de 8 a 12</t>
  </si>
  <si>
    <t>Llave francesa de 8 a 12</t>
  </si>
  <si>
    <t xml:space="preserve">Llave francesa de 30" </t>
  </si>
  <si>
    <t>Lima triangular</t>
  </si>
  <si>
    <t>Lápiz de carpintería</t>
  </si>
  <si>
    <t>Escuadra falsa</t>
  </si>
  <si>
    <t>Escuadra de pulgada</t>
  </si>
  <si>
    <t>Cutter</t>
  </si>
  <si>
    <t>Cincel cabeza 3/4</t>
  </si>
  <si>
    <t>Cincel cabeza 1/2</t>
  </si>
  <si>
    <t>PALA CARRILERA</t>
  </si>
  <si>
    <t>ROTER DE MANGO</t>
  </si>
  <si>
    <t>RECOLECTOR POLVO</t>
  </si>
  <si>
    <t>GUANTE SOLDADOR</t>
  </si>
  <si>
    <t>PATA CHANCHO</t>
  </si>
  <si>
    <t>CIZALLA DE 18"</t>
  </si>
  <si>
    <t>MASCARA ELECTRONICA SOLDAR</t>
  </si>
  <si>
    <t>MANGUERA HULE COMPRESOR</t>
  </si>
  <si>
    <t xml:space="preserve">SARGENTO PARA SUJETACIONES </t>
  </si>
  <si>
    <t>ESCALERA DE ABRIR TIPO A DE FIBRA DE VIDRIO 6 PELDAÑOS</t>
  </si>
  <si>
    <t>ESCALERA DE ABRIR TIPO A DE FIBRA DE VIDRIO 8 PELDAÑOS</t>
  </si>
  <si>
    <t xml:space="preserve">SOLDADORA INVERSORA </t>
  </si>
  <si>
    <t xml:space="preserve">PISTOLA PARA PINTAR POR SUCCION </t>
  </si>
  <si>
    <t xml:space="preserve">LIJADORA DE BANDA </t>
  </si>
  <si>
    <t>LIJADORA ORBITAL</t>
  </si>
  <si>
    <t>LIJADORA ROTO-ORBITAL</t>
  </si>
  <si>
    <t xml:space="preserve">CALADORA </t>
  </si>
  <si>
    <t>TALADRO INALÁMBRICO 20VOLT</t>
  </si>
  <si>
    <t>FORCE 913U1 JUEGO 7 BROCAS SIERRA CON PUNTA DE CARBURO DE TUNGSTENO 19-35MM Y ACCESORIOS</t>
  </si>
  <si>
    <t>Sierra para cortar cartón con mango 6"</t>
  </si>
  <si>
    <t>Mini arco de sierra Stanley 10"</t>
  </si>
  <si>
    <t>FORCE 6981250 TIJERA AVIACION CORTE RECTO EN LATA LARGO FILOS 38MM</t>
  </si>
  <si>
    <t>METABO WE 15-150 QUICK ESMERILADORA ANGULAR 150MM (6') 1550W 110V/60HZ/1F 600464420</t>
  </si>
  <si>
    <t>ESMERILADORA ELÉCTRICA ANGULAR DE 228 mm (9 PULG), POTENCIA 2.400 w, VOLTAJE 110V, FRECUENCIA 60 Hz</t>
  </si>
  <si>
    <t>COMPRESOR DE AIRE HORIZONTAL 8.8CFM 2HP TANQUE 100L 110V/60HZ/1F IP44 MICHELIN</t>
  </si>
  <si>
    <t>CARRETILLO, CON BRAZOS, PATAS Y AGARRADERA METALICAS, CON LLANTA DE CAUCHO, CAPACIDAD MINIMA DE CARGA 50 L</t>
  </si>
  <si>
    <t>CAJA PLASTICA DE 482.6MM DE LARGO X 203.2mm DE ANCHO X 228.6MM DE ALTO, PARA HERRAMIENTAS</t>
  </si>
  <si>
    <t>JUEGO DE CUBOS DE ACERO, ESPIGA 12.7 mm, TAMAÑO 7.94 -31.75mm, 24 PIEZAS</t>
  </si>
  <si>
    <t>MÁQUINA DE SOLDAR, POTENCIA: 14-80 KW (+/- 5%), SISTEMA DE SALIDA DE 40 A A 225 A, ALIMENTACIÓN 110/220 V.</t>
  </si>
  <si>
    <t>KIT DE PISTOLA DE CALOR SOLDAR VINILO</t>
  </si>
  <si>
    <t>CLORIMETRO</t>
  </si>
  <si>
    <t xml:space="preserve">MONITOR DE GASES CON SENSOR DE OXÍGENO </t>
  </si>
  <si>
    <t>PISTOLA DE IMPACTO</t>
  </si>
  <si>
    <t>DETECTOR MULTIPLE 5 EN 1</t>
  </si>
  <si>
    <t>BANCO DE TRABAJO</t>
  </si>
  <si>
    <t>LAVE DE CANGREJO PARA PLOMERO CON CABEZA AJUSTABLE 11" (279MM)</t>
  </si>
  <si>
    <t xml:space="preserve">JUEGO DE CUBOS ESPIGA DE 1/4" </t>
  </si>
  <si>
    <t xml:space="preserve">NIVEL LASER </t>
  </si>
  <si>
    <t>SIERRA SABLE CON ACCESORIOS</t>
  </si>
  <si>
    <t>CARRETILLA HIDRAULICA</t>
  </si>
  <si>
    <t>EXTRACTOR DE ROLES</t>
  </si>
  <si>
    <t xml:space="preserve">LAMPARAS PORTATILES </t>
  </si>
  <si>
    <t>JUEGO DE TROQUELES</t>
  </si>
  <si>
    <t xml:space="preserve">JUEGO DE DESTORNILLADORES </t>
  </si>
  <si>
    <t>SONDA DESTAQUEADORA</t>
  </si>
  <si>
    <t>ANDAMIO CERTIFICADO</t>
  </si>
  <si>
    <t>HIDROLAVADORA 110V</t>
  </si>
  <si>
    <t>PIE DE REY</t>
  </si>
  <si>
    <t xml:space="preserve">15 días </t>
  </si>
  <si>
    <t>Anual + 3 renovaciones</t>
  </si>
  <si>
    <t>Varios (1707 líneas)</t>
  </si>
  <si>
    <t>Cumplir con las necesidades a nivel institucional para el mantenimiento y remodelación de las diferentes edificaciones de la Institución.</t>
  </si>
  <si>
    <t>Materiales para Construcción</t>
  </si>
  <si>
    <t>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5. Sustentar y dar continuidad al proceso de mejora contínua mediante la aplicación del modelo definido para la gestión del mantenimiento, diseño y construcción, utilizando las herramientas tecnológicas actuales, administrando los riesgos y en apego al eje transversal de sostenibilidad del Grupo INS. (Departamento de Ingeniería y Mantenimiento).</t>
  </si>
  <si>
    <t>Proceso por consumo vigente</t>
  </si>
  <si>
    <t>No aplica</t>
  </si>
  <si>
    <t>SI</t>
  </si>
  <si>
    <t>Varios (28 líneas)</t>
  </si>
  <si>
    <t>Dotar a los colaboradores de los departamentos que por la índole de sus funciones y las necesidades del servicio así lo requieran del vestuario respectivo, en cumplimiento de las disposiciones vigentes.</t>
  </si>
  <si>
    <t>Adquisición de vestuario institucional por demanda</t>
  </si>
  <si>
    <t>Centro de Servicios Administrativos</t>
  </si>
  <si>
    <t>Varios (113 líneas)</t>
  </si>
  <si>
    <t>Adquisición de Suministros varios por demanda para la flotilla vehícular.</t>
  </si>
  <si>
    <t>Varios (15 líneas)</t>
  </si>
  <si>
    <t>Adquisición de Lllantas por demanda</t>
  </si>
  <si>
    <t>Varios (07 líneas)</t>
  </si>
  <si>
    <t>Adquirir los repuestos necesarios para que la flotilla vehícular se encuentre en optimas condiciones para así no tener contratiempos en la asignación de los vehículos que solicitan los funcionarios de las diferentes Unidades de la Institución</t>
  </si>
  <si>
    <t>Adquisición de Baterías por demanda</t>
  </si>
  <si>
    <t>SILLA ERGONOMICA ALTA CAPACIDAD</t>
  </si>
  <si>
    <t>SILLA ESPERA PLÁSTICA CON DESCANZABRAZOS.</t>
  </si>
  <si>
    <t>SILLAS ERGONÓMICA PARA OFICINISTA C/DESCANSABRAZOS.</t>
  </si>
  <si>
    <t>SILLA ERGONÓMICA EJECUTIVA.</t>
  </si>
  <si>
    <t>SILLA ERGONÓMICA PARA CAJERO.</t>
  </si>
  <si>
    <t>RELOJ MARCADOR DOCUMENTOS</t>
  </si>
  <si>
    <t>REFRIGERADOR USO MED 254,852L (9 PIES)</t>
  </si>
  <si>
    <t>REFRIGERADOR 16 PIES</t>
  </si>
  <si>
    <t>PANTALLA DE 139,7 cm (55 Pulg)</t>
  </si>
  <si>
    <t>PANTALLA DE 109,22 cm (43 Pulg)</t>
  </si>
  <si>
    <t>MAQUINA CONTADORA BILLETES</t>
  </si>
  <si>
    <t>HORNO DE MICROONDAS INDUSTRIAL DIGITAL 110V</t>
  </si>
  <si>
    <t>CONTADORA MONEDAS</t>
  </si>
  <si>
    <t>CÁMARA FOTOGRÁFICA DIGITAL 20,3 MEGAPIXEL</t>
  </si>
  <si>
    <t>Varias (942 Líneas)</t>
  </si>
  <si>
    <t>Brindar los equipos necesarios a las diferentes dependencias, ya sean por obsolescencia, deterioro o nuevas necesidades, de acuerdo a los lineamientos vigentes.</t>
  </si>
  <si>
    <t>Adquisición de Mobiliario Modular, por demanda</t>
  </si>
  <si>
    <t>Varios (26 líneas)</t>
  </si>
  <si>
    <t>Dotar a los colaboradores de los departamentos que por la índole de sus funciones y las necesidades del servicio así lo requieran, de equipo de protección personal, en cumplimiento de las disposiciones vigentes.</t>
  </si>
  <si>
    <t>Adquisición de Equipo de Protección Personal por demanda</t>
  </si>
  <si>
    <t>Varios (03 líneas)</t>
  </si>
  <si>
    <t>Dotar a los colaboradores de los departamentos que por la índole de sus funciones y las necesidades del servicio así lo requieran de calzado en cumplimiento de las disposiciones vigentes.</t>
  </si>
  <si>
    <t>Adquisición de Calzado por demanda.</t>
  </si>
  <si>
    <t>22 DÍAS</t>
  </si>
  <si>
    <t xml:space="preserve">Dado que se debe dotar a los diferentes Depaartamentos de las herramientas para la maximización de los activos institucionales, es de importancia realizar el recambio y dotación de los soportes de pantallas, principalmente de aquellas que presentan algún tipo de deterioro o bien para las que se reciben como salvamento y se tome la decisión de utilizarla en la Institución. </t>
  </si>
  <si>
    <t>Soporte de pantalla de pared 40" - 70"</t>
  </si>
  <si>
    <t>8 días hábiles</t>
  </si>
  <si>
    <t>El bien se requiere es un equipo de fácil manejo y seguro, lo que nos resulta beneficioso para realizar las labores de difícil acceso físicamente, debido a que en el Complejo Medico de la Uruca existen labores en alturas, en las cuales para la personal resulta riesgoso realizar dichas labores, además de áreas de difícil acceso físicamente. Por ejemplo, área externa del Lobby del Hospital del Trauma, paredes que dividen CENARE con el Complejo y los racks del almacén de medicamentos, de activos en tránsito y de CEDINS.
Asimismo el contar con el elevador crea un tiempo de actividad más prolongado reduciendo así la frecuencia de recarga originando una productividad y seguridad en el trabajo del personal.</t>
  </si>
  <si>
    <t>Elevador eléctrico de tijera</t>
  </si>
  <si>
    <t xml:space="preserve">Recambio general de cadena amarila  utilizados para la administracion de estacionamientos: torre de parqueo HDT , parqueos oficinas centrales , predio curridabat , parqueo CENCARE  y taller de transportes </t>
  </si>
  <si>
    <t>Cadena Plástica Amarilla de 25 metros</t>
  </si>
  <si>
    <t xml:space="preserve">30 días hábiles </t>
  </si>
  <si>
    <t>Recambio general de insumos  utilizados para la administracion de estacionamientos: torre de parqueo HDT , parqueos oficinas centrales , predio curridabat , parqueo CENCARE  y taller de transportes . RED.</t>
  </si>
  <si>
    <t>BALIZA DE SEGURIDAD CON CINTA REFLECTIVA 145 CM</t>
  </si>
  <si>
    <t>Recambio general de los conos utilizados para la administracion de estacionamientos</t>
  </si>
  <si>
    <t>CONO FLEXIBLE CON CINTA REFLECTIVA 18"</t>
  </si>
  <si>
    <t>CONO PVC NARANJA ALTA RESISTENCIA Y FLEXIBILIDAD 28"</t>
  </si>
  <si>
    <t xml:space="preserve">JUEGO DE CONOS MAGNÉTICOS VERDES 20 UNIDADES </t>
  </si>
  <si>
    <t xml:space="preserve">Recambio general de los conos magnéticos Unidad de transportes </t>
  </si>
  <si>
    <t xml:space="preserve">JUEGO DE CONOS MAGNÉTICOS ROJOS 20 UNIDADES </t>
  </si>
  <si>
    <t xml:space="preserve">Proceso de recambio de las rotulaciones de los camiones y pick ups de flota INS, por temas de revisiones técnicas y ley de tránsitos  </t>
  </si>
  <si>
    <t xml:space="preserve">CINTA REFLECTIVA ROJA / BLANCO 45 METROS </t>
  </si>
  <si>
    <t xml:space="preserve">Se requiere con el fin de sustituir los toldos donde se realiza el proceso de limpieza y desinfección de los vehículos institucionales </t>
  </si>
  <si>
    <t xml:space="preserve">TOLDO DE POLIESTER </t>
  </si>
  <si>
    <t xml:space="preserve">Se requiere de la herramienta con el fin de realizar las labores de borrado de motor de manera eficiente de los vehículos proveniente de salvamento </t>
  </si>
  <si>
    <t>EQUIPO HIDRAULICO DE ENDEREZADO 10 TON</t>
  </si>
  <si>
    <t xml:space="preserve">Se requiere dotar al personal del proceso del taller las herramientas e insumos  necesarios para que realicen las labores diarias de manera eficiente y así mantener los activos de la institución en optimas condiciones </t>
  </si>
  <si>
    <t>MULTIMETRO DIGITAL AUTOMOTRIZ PROFESIONAL</t>
  </si>
  <si>
    <t>JUEGO 29 PZS / 12 CUBOS 12PTS (4-13MM) + PUNTAS Y ACCESORIOS ESP.1/4" C/ESTUCHE</t>
  </si>
  <si>
    <t>Compresor de aire  (Sustitución oeste y Uruca   )</t>
  </si>
  <si>
    <t xml:space="preserve">Pistolas de impacto  eléctrica </t>
  </si>
  <si>
    <t xml:space="preserve">Gatas de alto tonelaje (sustitución) </t>
  </si>
  <si>
    <t>Máquina para Limpieza de Inyectores Gasolina</t>
  </si>
  <si>
    <t xml:space="preserve">Caja de Destornilladores </t>
  </si>
  <si>
    <t xml:space="preserve">Medidor de Presión de Combustibles </t>
  </si>
  <si>
    <t>Manguera para Compresor (sustitución)</t>
  </si>
  <si>
    <t xml:space="preserve">Pistola para Soplar Aire con Palanca Reguladora </t>
  </si>
  <si>
    <t>Juego de Brocas para Metal</t>
  </si>
  <si>
    <t>Realizar las desinfecciones requeridas por el grupo INS , maximizando el consumo de productos.</t>
  </si>
  <si>
    <t>Aspersor Electrostático</t>
  </si>
  <si>
    <t>Para atender el proceso de traslado de respuestos de vehículos del CGRA a nivel nacional, además del traslado de activos y mobiliario médico.  Traslados de documentación de Sedes al Archivo Centrales. Se requiere para los camiones que no poseen elevador hidráulico. Para uso en las unidades  245,246,18</t>
  </si>
  <si>
    <t>Carretilla paletera de tijereta  12v</t>
  </si>
  <si>
    <t>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3. 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 (Centro de Servicios Administrativos).</t>
  </si>
  <si>
    <t xml:space="preserve">Para el programa de entrenamiento de reaniamación cardiopulmonar. </t>
  </si>
  <si>
    <t xml:space="preserve">Juegos de fantomas para reanimación cardio pulmonar </t>
  </si>
  <si>
    <t>Centro de Monitoreo y Seguridad</t>
  </si>
  <si>
    <t>Para uso en caso de emergencia para la clasificación de víctimas, ante la ocurrencia de un evento</t>
  </si>
  <si>
    <t>Equipo para Triage de pacientes</t>
  </si>
  <si>
    <t>Para el mantenimiento de botiquines según el  Decreto Ejecutivo N. 13466-TSS "Reglamento General de los Riesgos del trabajo", en el que se indica:
Que toda persona empleadora, de conformidad con el artículo 220 del Código de Trabajo vigente, está obligada a procurar a la persona trabajadora que haya sufrido un riesgo del trabajo, el suministro de las prestaciones médicosanitarias que requiera, sin perjuicio de la obligación que tiene de brindarle los primeros auxilios, para lo cual, en cada centro de trabajo deberá instalarse un botiquín de emergencia, con los artículos y medicamentos que disponga el artículo 24 del "Reglamento General de los Riesgos del Trabajo".</t>
  </si>
  <si>
    <t>Torniquete de Emergencia para el control de sangrados.</t>
  </si>
  <si>
    <t>Tijeras de Punta Roma</t>
  </si>
  <si>
    <t>Oxímetro</t>
  </si>
  <si>
    <t xml:space="preserve">Mascarillas para ventilación (boca mascarilla boca)  en reanimación cardiopulmonar </t>
  </si>
  <si>
    <t>Mantas térmicas</t>
  </si>
  <si>
    <t>Juegos férulas rígidas</t>
  </si>
  <si>
    <t>Foco Pupilar</t>
  </si>
  <si>
    <t>Esfignomanómetro</t>
  </si>
  <si>
    <t>Para instalación acorde a proyecto de Ley "Creación de espacios cardioprotegidos"</t>
  </si>
  <si>
    <t xml:space="preserve">Desfibrilador externo automático </t>
  </si>
  <si>
    <t>Botiquines no equipados</t>
  </si>
  <si>
    <t>Para el mantenimiento de botiquines según el  Decreto Ejecutivo N. 13466-TSS "Reglamento General de los Riesgos del trabajo", en el que se indica:
Que toda persona empleadora, de conformidad con el artículo 220 del Código de Trabajo vigente, está obligada a procurar a la persona trabajadora que haya sufrido un riesgo del trabajo, el suministro de las prestaciones médicosanitarias que requiera, sin perjuicio de la obligación que tiene de brindarle los primeros auxilios, para lo cual, en cada centro de trabajo deberá instalarse un botiquín de emergencia, con los artículos y medicamentos que disponga el artículo 24 del "Reglamento General de los Riesgos del Trabajo".
Adicionalmente conforme al Decreto Ejecutivo N° 39611-MTSS, Reforma al artículo 24 y adición del artículo 24 BIS, en el que se indican los implementos mínimos con que debe contar el botiquín.</t>
  </si>
  <si>
    <t>Apósito adhesivo plástico (Curitas)</t>
  </si>
  <si>
    <t>Se requieren para el cambio de los radios bases dado que los equipos con que se cuenta en las diferentes sedes y vehiculos institucionales, se encuentran obsoletos y se requiere cambiarlos para poder alinearlos con los sistemas integrados de comunicación en la trbonet, deben contar con mayor capacidad de memoria y soportar la actualización del firmware.</t>
  </si>
  <si>
    <t xml:space="preserve">Radio Transceptor Base </t>
  </si>
  <si>
    <t xml:space="preserve">La munición se requiere dado que existe un gasto anual en las prácticas de tiro para el entrenamiento de los oficiales. </t>
  </si>
  <si>
    <t>Tiros .223 rem 77 grains
(20 unidades por caja)</t>
  </si>
  <si>
    <t>Tiros 12 ga  00 Buck
(5 unidades por caja)</t>
  </si>
  <si>
    <t>Tiros 9 mm FMJ, 115 grains 
(50 unidades por caja)</t>
  </si>
  <si>
    <t>Instalación de dos puestos de repetición en Cerro Paraguas para comunicar zona sur  y Cerro Uatsí para comunicar zona Atlántica, puestos nuevos.</t>
  </si>
  <si>
    <t xml:space="preserve">Ground Kit de ½ </t>
  </si>
  <si>
    <t>Conectores N-macho clamp</t>
  </si>
  <si>
    <t>Conectores N-hembra clamp</t>
  </si>
  <si>
    <t xml:space="preserve">Cable Heliax ½ </t>
  </si>
  <si>
    <t>Baterías para repetidora</t>
  </si>
  <si>
    <t>Repetidora</t>
  </si>
  <si>
    <t>Cambio por obsolescencia y en Stock, en caso de una eventualidad</t>
  </si>
  <si>
    <t>Baterías para radio portátil  8550</t>
  </si>
  <si>
    <t>Antenas para repetidora</t>
  </si>
  <si>
    <t>Stock, en caso de una eventualidad</t>
  </si>
  <si>
    <t>Antenas para radio base (sedes o actividades)</t>
  </si>
  <si>
    <t>Se requiere para reemplazar equipos por obsolescencia</t>
  </si>
  <si>
    <t>Extintor Dióxido de Carbano</t>
  </si>
  <si>
    <t>Extintor agua a presión</t>
  </si>
  <si>
    <t>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2. Atender las necesidades institucionales en materia de seguridad humana y patrimonial, mediante el cumplimiento del 100% del plan de acción (Centro de Monitoreo y Seguridad).</t>
  </si>
  <si>
    <t>No aplica, es un proceso por consumo vigente</t>
  </si>
  <si>
    <t xml:space="preserve">Varios (212 líneas)
</t>
  </si>
  <si>
    <t xml:space="preserve">Contrato para la adquisición de formularios bajo la modalidad entrega según demanda, a fin de atender las necesidades que demanda la operativa institucional para garantizar su operativa normal de venta de seguros; así como para brindar el apoyo operativo que requiere el Museo de Jade y la Red de Servicios de Salud  para su correcto funcionamiento.
</t>
  </si>
  <si>
    <t>Adquisición de Formularios</t>
  </si>
  <si>
    <t>0125 – Centro de distribución y logística</t>
  </si>
  <si>
    <t xml:space="preserve">Varios (275 líneas)
</t>
  </si>
  <si>
    <t xml:space="preserve">Contrato para la adquisición de suministros requeridos (Aseo, oficina, Herramientas y Computo) bajo la modalidad entrega según demanda, a fin de atender las necesidades que demanda la operativa institucional para garantizar su operativa normal de venta de seguros; así como para brindar el apoyo operativo que requiere el Museo de Jade y la Red de Servicios de Salud,  para su correcto funcionamiento.
</t>
  </si>
  <si>
    <t>Adquisición de Suministros de Oficina</t>
  </si>
  <si>
    <t>30 días naturales</t>
  </si>
  <si>
    <t>Sustitución de carretillas, las cuales, cumplieron su vida útil y varias de ellas ya no cuentan con reparación. Las mismas son necesarias para la movilización de carga tanto dentro de las instalaciones del CEDINS como en la distribución, pues los camiones requieren de ese tipo de equipos al momento de hacer entregas de insumos.Las carretillas con placa 30007200, 30138627, 30070865 y 30003458, ya cumplieron su vida útil y requieren recambio, pues no cuentan con repuestos para su reparación.
Se requieren 2 caretillas nuevas para el AMED y Central de DIstribución de Uruca, como parte de los nuevos procesos que se gestionan a nivel del manejo de implementos, medicamentos, suministros varios y ropería. Las operaciones crecieron en volumen de mercadería y los equipos se requieren para la manipulación de mercancías.
Se requiere una carretila nueva para el nuevo camión climatizado que ingresó al CEDINS el pasado mes de noviembre 2021. Dicho equipo es necesario para el manejo de tarimas con insumos que se entregan en los Centros Médicos a nivel país.</t>
  </si>
  <si>
    <t>Caretillas hidráulicas</t>
  </si>
  <si>
    <t xml:space="preserve">Objetivo Específico 3. Optimizar los procesos internos del CEDINS para garantizar el cumplimiento normativo (interno y externo) que regula la actividad del Centro de Distribución y Logística, así como el uso eficiente de los recursos administrados. 
Meta Específica 1. Planear y ejecutar la logística de almacenamiento y distribución de los inventarios bajo límites de control y especificación definidos por mejora continua, alcanzando un promedio en los niveles de indicadores logísticos no menor a un 98,25% (Unidad de Logística y Regencia en Cadena de Abastecimiento).
</t>
  </si>
  <si>
    <t>El Departamento de Comunicaciones requiere adquirir estos equipos para realizar trabajos ejecutivos en la atención de actividades BTL (activaciones, eventos, galas, reuniones, presentaciones, etc) solicitadas por las diferentes Dependencias Institucionales y que son parte del objetivo principal sobre reputación e imágen corporativa, así como otros esfuerzos de campañas realizadas por los Departamentos que conforman la Subdirección de Relaciones Corporativas.</t>
  </si>
  <si>
    <t>Podium Acrílico transparente</t>
  </si>
  <si>
    <t>Comunicaciones</t>
  </si>
  <si>
    <t>0129- Relaciones Corporativas</t>
  </si>
  <si>
    <t>El Departamento de Comunicaciones requiere adquirir estos equipos para realizar producciones y grabaciones solicitadas por las diferentes Dependencias Institucionales y que son parte del objetivo principal sobre reputación e imágen corporativa, así como otros esfuerzos de campañas realizadas por los Departamentos que conforman la Subdirección de Relaciones Corporativas. Los equipos actuales con los que se cuenta son Administrados y utilizados por el Departamento de Mercadeo y específicamente para sus campañas y estratégias comerciales</t>
  </si>
  <si>
    <t>Batería recargable para cámara</t>
  </si>
  <si>
    <t>Tarjeta de memoria</t>
  </si>
  <si>
    <t>Luminaria para cámara</t>
  </si>
  <si>
    <t>Deslizador con maleta de transporte ALXS8 Libec</t>
  </si>
  <si>
    <t>Cámara Fotográfica Canon EOS 5D Mark IV Cuerpo con Lente Cámara Fotográfica Canon EF 24-105 mm</t>
  </si>
  <si>
    <t>Cámara de Vídeo Sony PXWZ150</t>
  </si>
  <si>
    <t>Micrófono Inalámbrico de diadema</t>
  </si>
  <si>
    <t>Sistema de micrófono inalámbrico de solapa</t>
  </si>
  <si>
    <t>Objetivo Específico 3. Contribuir al fortalecimiento de la imagen y la reputación del grupo corporativo y al posicionamiento de nuestros productos y/o servicios, para fortalecer los lazos y generar relaciones ganar-ganar con las partes interesadas identificadas por la organización.
Meta Específica 1. Planificar y desarrollar las actividades de comunicación dirigidas al público externo e interno de la Institución, a través del cumplimiento del 100% del plan de acción definido para el 2023. (Departamento de Comunicaciones).</t>
  </si>
  <si>
    <t>Se require de los dispositivos de sonido para la realización de charlas, talleres y demás actividades con niños, niñas y adolescentes, donde se proyectan canciones y videos como parte de los recursos lúdicos para el desarrollo de los temas.</t>
  </si>
  <si>
    <t xml:space="preserve">Parlante Bluetooth </t>
  </si>
  <si>
    <t>Objetivo Específico 4. Gestionar la estrategia de prevención del Grupo INS en sus 4 dimensiones: salud general, seguridad y salud en el trabajo, movilidad segura y seguridad humana y patrimonial, con el fin de posicionar su liderazgo en la materia. 
Meta Específica 3. Implementar en el año 2023 los programas preventivos Líderes de la prevención e Ins Joven en al menos 85 centros educativos incorporando lenguaje inclusivo.</t>
  </si>
  <si>
    <t>Relaciones Corporativas</t>
  </si>
  <si>
    <t>Seguridad Humana Patrimonial</t>
  </si>
  <si>
    <t>Se requieren para la realziación de actividades de prevención en movilidad segura como operativos en conjunto con la policía de tránsito, así como para las distintas actividades que se realizan en comunidades o en empresas.</t>
  </si>
  <si>
    <t>Conos para señalización vial- Juego de 12 conos-</t>
  </si>
  <si>
    <t>Movilidad Segura</t>
  </si>
  <si>
    <t xml:space="preserve">Se require medidor tipo láser para las visitas realizadas a las empresas dentro de los programas de seguiridad humana y patrimonial, así como para las labores de puntos ciegos y demás labores de los ingenieros </t>
  </si>
  <si>
    <t>Medidor de distancia Láser</t>
  </si>
  <si>
    <t>SHP-SST-MS</t>
  </si>
  <si>
    <t>Se utilizará en actividades lúdicas para la población adulto mayor, la idea es promover habilidades cognitivas aumentar la memoria promover la coordinación mano ojo para realizar las áreas diarias, mejorar el estado de ánimo y prevenir el estrés y la depresión en esta población</t>
  </si>
  <si>
    <t>JUEGO DE BINGO COMPLETO CON TÓMBOLA</t>
  </si>
  <si>
    <t>Salud General</t>
  </si>
  <si>
    <t>Se utilizará en actividades lúdicas para la población adulto mayor, la idea es trabajar la concentración, memoria y mejorar la habilidad matemática favorece la interacción con otras personas.</t>
  </si>
  <si>
    <t>JUEGO DE DOMINÓ</t>
  </si>
  <si>
    <t>Se utilizará en actividades lúdicas, talleres y capacitaciones con población de las empresas del programa Wellness, para el trabajo de ejercicios isométricos y trabajo de fuerza y tono muscular.</t>
  </si>
  <si>
    <t>HAND GRIP DE RESISTENCIA 10KGS</t>
  </si>
  <si>
    <t xml:space="preserve">Se utilizará en actividades lúdicas para la población adulto mayor, para el trabajo de ejercicios isométricos y trabajo de fueza en brazos. </t>
  </si>
  <si>
    <t>HAND GRIP DE RESISTENCIA 1 KGS</t>
  </si>
  <si>
    <t>Se utilizará en talleres, programa Wellness, sesiones de trabajo presencial y en actividades de adulto mayor. Para fortalece los músculos centrales del cuerpo, sobre todo la cintura, además de la resistencia y la coordinación.</t>
  </si>
  <si>
    <t>HULA HOOP PLANO</t>
  </si>
  <si>
    <t>Se utilizará en  talleres y capacitaciones con población de las empresas del programa Wellness, para fortalecer los músculos abdominales, los hombros, espalda e incrementa la flexibilidad y fuerza.</t>
  </si>
  <si>
    <t xml:space="preserve">RUEDA DE EJERCICIOS ABDOMINAL </t>
  </si>
  <si>
    <t>Se utilizará en actividades lúdicas, talleres y capacitaciones con población de las empresas del programa Wellness y del Programa de adulto mayor, para el trabajo de ejercicios isométricos y trabajo de fuerza y tono muscular.</t>
  </si>
  <si>
    <t>MANCUERNA VINYL  1-3 lb</t>
  </si>
  <si>
    <t>Para realizar ejercicios que favorezcan la condición cardiovascular, flexibilidad de rodilla y rehabilitación de la movilidad.</t>
  </si>
  <si>
    <t>STEP PARA AEROBICOS</t>
  </si>
  <si>
    <t>Se utilizará en talleres y sesiones de trabajo presencial que incluyan actividades de entrenamiento de la fuerza, entrenamiento central, estiramiento, tonificación y ejercicios de resistencia y rehabilitación de la movilidad en personas adultas mayores.</t>
  </si>
  <si>
    <t>BALON SUIZO  55CM</t>
  </si>
  <si>
    <t>Para la implementación de actividades que permitan ejercicios isométricos, como parte de los objetivos del Plan Wellness y Programa de adulto mayor, que fomenta mejoras en la condición motora.</t>
  </si>
  <si>
    <t>SET DE LIGAS DE RESISTENCIA</t>
  </si>
  <si>
    <t>Se utilizará en actividades lúdicas, talleres y capacitaciones con población de las empresas del programa Wellness y del Programa de adulto mayor, para mejorar la coordinación, motora gruesa, motora fina y memoria.</t>
  </si>
  <si>
    <t xml:space="preserve">BOLA TIPO TENIS </t>
  </si>
  <si>
    <t>Se utilizará en actividades lúdicas, talleres y capacitaciones con población de las empresas del programa Wellness y del Programa de adulto mayor, para mejorar la coordinación y movimiento en estas poblaciones, fomentar estilos de vida saludables.</t>
  </si>
  <si>
    <t>SOGA DE SALTAR TIPO SUIZA</t>
  </si>
  <si>
    <t>Se empleará en talleres y actividades lúdicas para la desarrollo de actividades coordinación motora y cognitiva del programa Wellness y actividades del Programa de Adulto Mayor.</t>
  </si>
  <si>
    <t>CONOS PLANOS PARA ENTRENAMIENTO (CONCHAS)</t>
  </si>
  <si>
    <t>Se utilizará en actividades con población general, especialmente adultos mayores y programa Wellness. Se empleará en talleres y actividades lúdicas para la desarrollo de actividades de entrenamiento y coordinación motora, para incentivar a la población a fomentar hábitos de movimiento por medio de ejercicios prácticos.</t>
  </si>
  <si>
    <t>CONOS CLÁSICOS PARA ENTRENAMIENTO</t>
  </si>
  <si>
    <t>Se utilizará en actividades con población general, especialmente adultos mayores y programa empresarial Wellness empresarial,  con la finalidad de brindar amortiguamiento y comodidad la columna vertebral, caderas, rodillas y codos en suelos duros y evitar lesiones en los participantes.</t>
  </si>
  <si>
    <t>COLCHONETA PARA EJERCICIO TIPO YOGA</t>
  </si>
  <si>
    <t>Objetivo Específico 4. Gestionar la estrategia de prevención del Grupo INS en sus 4 dimensiones: salud general, seguridad y salud en el trabajo, movilidad segura y seguridad humana y patrimonial, con el fin de posicionar su liderazgo en la materia. 
Meta Específica 1. Ejecutar en al menos un 85% el programa de prevención correspondiente en las empresas y cantones determinados como prioritarios con el fin de contribuir con la disminución de la siniestralidad para los seguros de RT , Estudiantil, SOA, IE y GM durante el año 2023.(Control y Gestión). 
Meta Específica 2. Promover una cultura de prevención durante el año 2023 incorporando lenguaje inclusivo, mediante el desarrollo de al menos 75 actividades dirigidas al sector empresarial y población general. (Movilidad Segura, Seguridad y Salud en el trabajo, Salud General)</t>
  </si>
  <si>
    <t xml:space="preserve">Dentro de las funciones que ejecutan los técnicos del Proceso Técnico de Fiscalización se encuentra la de revisar de forma presencial los vehículos antes, durante y al final de los procesos de reparación, esta herramienta permite identificar el estado interno de componentes antes, durante y al final del proceso de reparación ya que permite a través de  una sonda observar cavidades internas de un motor, conjunto de trasferencias, entre otros, así como para identificar posibles alteraciones en números de motor y troquelado de chasis donde se puede identificar posibles insertos al tener acceso a cavidades internas, esto determinará el seguimiento correcto de las reparaciones o alteraciones realizadas a los vehículos indemnizados. </t>
  </si>
  <si>
    <t>Endoscopio</t>
  </si>
  <si>
    <t>Investigaciones</t>
  </si>
  <si>
    <t>0217 – Investigaciones</t>
  </si>
  <si>
    <t>La regla de medición automotriz electrónica a diferencia de la simple,  permite diagnosticar el estado de las cotas estructurales de un vehículo realizando una medición electrónica que permite comparar las mediciones contra las dimensiones o planos de fabricante, brindando digitalmente los resultados para procesos previos a reparación y post reparación, labor que no sería posible realizar sin la herramienta.</t>
  </si>
  <si>
    <t>Regla de Medición Automotriz Electrónica</t>
  </si>
  <si>
    <t>Dentro de las funciones que ejecutan los técnicos del Proceso Técnico de Fiscalización y Rectoría se encuentra la de revisar de forma presencial los vehículos antes, durante y al final de los procesos de reparación, donde el medidor de espesores permite medir el espesor de la capa de los materiales aplicados sobre la lámina durante el proceso de reparación o sustitución, esta función permite la identificar la calidad del trabajo, así como el tipo de repuesto instalado, labor que no es posible ejecutar sin la herramienta.</t>
  </si>
  <si>
    <t>Medidor de espesores</t>
  </si>
  <si>
    <t>Objetivo Específico 1: Prevenir, detectar y controlar el fraude en seguros, a fin de lograr una detección temprana de aquellos reclamos en las distintas líneas de seguros que presentan indicativos de fraude, con los que se pretende lograr una erogación indebida. 
Meta Específica 2. Fiscalizar las propuestas indemnizatorias con ocasión del siniestro reportado al INS en el Seguro Voluntario de Automóviles y someter a Rectoría las estimaciones de daños autorizadas por el INS mediante el cumplimiento del 100% del plan de acción definido. (Proceso de Fiscalización y rectoría)</t>
  </si>
  <si>
    <t xml:space="preserve">Varios
(115 líneas)
</t>
  </si>
  <si>
    <t>Dotación de alimentos para los niños inscritos en el Jardín Infantil.</t>
  </si>
  <si>
    <t>Adquisición de abarrotes con el Consejo Nacional de Producción.</t>
  </si>
  <si>
    <t>Jardín infantíl</t>
  </si>
  <si>
    <t>0119 – Talento Humano</t>
  </si>
  <si>
    <t>30 días hábiles</t>
  </si>
  <si>
    <t xml:space="preserve">En la Unidad de Bienestar de Cultura y Talento, se brindan dos servicios sumamente importantes e independientes entre ellos. Los cuáles son, Nutrición para medicina de empresa y Salud Física en el Centro de Acondicionamiento Físico. Debido a la transformación digital que se vive, cada servicio se ve obligado a mantener equipo de alta tecnología y precisión para poder realizar su trabajo de la mejor manera. Es indispensable que el INS realice la compra del analizador de composición corporal marca INBODY para mejorar los servicios y evitar caer en riesgos operativos o de imagen, ya que, entre esos riesgos, podría generarle desconfianza al cliente interno por no contar con datos certeros e inmediatos, así como desmotivación hacia el patrono por el bajo interés en respaldo de la salud y el bienestar del colaborador. 
</t>
  </si>
  <si>
    <t>Analizador de Composición Corporal de Bioimpedancia, con brazo.</t>
  </si>
  <si>
    <t>Objetivo Específico 1. Realizar una gestión de Talento Humano que procure una organización de alto desempeño, el desarrollo integral de los colaboradores, la orientación a los resultados, la flexibilidad al cambio, todo a través de sistemas de gestión eficientes.
Meta Específica 9. Ejecutar los programas asignados al servicio de Médico de Empresa, Centro de Acondicionamiento Físico, Proceso de Psicología, Salud Ocupacional, Nutrición y Jardín Infantil para el año 2023, mediante el cumplimiento del 100% de las actividades programadas (Unidad Bienestar Laboral).</t>
  </si>
  <si>
    <t>Bienestar Laboral.(Centro de Acondicionamiento Físico y Servicio de Nutrición.)</t>
  </si>
  <si>
    <t>Observaciones</t>
  </si>
  <si>
    <t>Estado</t>
  </si>
  <si>
    <t>Plazo de Entrega</t>
  </si>
  <si>
    <t>Fecha en que se requiere</t>
  </si>
  <si>
    <t>Vigencia del proceso contractual</t>
  </si>
  <si>
    <t>Tipo de presupuesto</t>
  </si>
  <si>
    <t>Cuantía Inestimada</t>
  </si>
  <si>
    <t>Monto a presupuestar en el período colones  IVAI</t>
  </si>
  <si>
    <t>Monto IVA</t>
  </si>
  <si>
    <t>Monto a presupuestar en el período colones sin IVA</t>
  </si>
  <si>
    <t>Monto total Anual IVAI</t>
  </si>
  <si>
    <t>Valor anual estimado  colones sin IVA</t>
  </si>
  <si>
    <t>Cantidad</t>
  </si>
  <si>
    <t>Justificación del requerimiento</t>
  </si>
  <si>
    <t xml:space="preserve">Descripción del Requerimiento </t>
  </si>
  <si>
    <t>Objetivo relacionado del PAO</t>
  </si>
  <si>
    <t>Unidad Técnica</t>
  </si>
  <si>
    <t>Unidad Usuaria</t>
  </si>
  <si>
    <t>Subprograma Presupuestario</t>
  </si>
  <si>
    <t>Consecutivo</t>
  </si>
  <si>
    <t>AÑO: 2023</t>
  </si>
  <si>
    <t>R03-CGC-002 PLAN ANUAL DE COMPRAS</t>
  </si>
  <si>
    <t>DEPARTAMENTO CONTROL Y GESTIÓN DE COMPRAS</t>
  </si>
  <si>
    <t>0113 – Riesgos</t>
  </si>
  <si>
    <t>Dirección de Riesgos</t>
  </si>
  <si>
    <t>Dirección Tecnologías de Información</t>
  </si>
  <si>
    <r>
      <rPr>
        <b/>
        <sz val="11"/>
        <color theme="1"/>
        <rFont val="Calibri"/>
        <family val="2"/>
        <scheme val="minor"/>
      </rPr>
      <t>Objetivo Específico 1.</t>
    </r>
    <r>
      <rPr>
        <sz val="11"/>
        <color theme="1"/>
        <rFont val="Calibri"/>
        <family val="2"/>
        <scheme val="minor"/>
      </rPr>
      <t xml:space="preserve"> Administrar en forma integral los riesgos institucionales y de continuidad de las operaciones para mitigar el impacto en el cumplimiento de los objetivos estratégicos de la empresa. 
</t>
    </r>
    <r>
      <rPr>
        <b/>
        <sz val="11"/>
        <color theme="1"/>
        <rFont val="Calibri"/>
        <family val="2"/>
        <scheme val="minor"/>
      </rPr>
      <t>Meta Específica 3.</t>
    </r>
    <r>
      <rPr>
        <sz val="11"/>
        <color theme="1"/>
        <rFont val="Calibri"/>
        <family val="2"/>
        <scheme val="minor"/>
      </rPr>
      <t xml:space="preserve"> Analizar los riesgos financieros (riesgos de mercado, liquidez y crédito), proponer y colaborar en metodologías, herramientas y modelos de medición; aplicando las mejores prácticas y estándares para fortalecer la gestión integral de riesgos y sostenibilidad en la empresa en cumplimiento del 100% del plan de acción. (Unidad Riesgos Financieros)</t>
    </r>
  </si>
  <si>
    <t>Suscripción de licencia  de @Risk Concurrente por un período de 3 años</t>
  </si>
  <si>
    <t>La necesidad del INS de contar con una herramienta que permita cuantificar diariamente los riesgos de mercado a los que está expuesta la Institución, cuyos resultados se incorporan en reportes diarios para la toma de decisiones por parte del Comité de Activos y Pasivos; así como del Comité de Riesgos.
Adicionalmente, bajo una nueva contratación se tendría derecho a nuevas actualizaciones y soporte técnico especializado por parte del proveedor; porque el no tener cubierta la licencia con el respaldo del proveedor, ante una falla se vería afectada la ejecución normal de las labores lo que afectaría el poder cumplir con las obligaciones para con los Comités, así como con la Ley Reguladora del Mercado de Seguros.</t>
  </si>
  <si>
    <t>Única vez</t>
  </si>
  <si>
    <t>0110 – Tecnologías de Información</t>
  </si>
  <si>
    <t>Unidad Seguridad TIC</t>
  </si>
  <si>
    <r>
      <rPr>
        <b/>
        <sz val="11"/>
        <color theme="1"/>
        <rFont val="Calibri"/>
        <family val="2"/>
        <scheme val="minor"/>
      </rPr>
      <t>Meta Específica 3:</t>
    </r>
    <r>
      <rPr>
        <sz val="11"/>
        <color theme="1"/>
        <rFont val="Calibri"/>
        <family val="2"/>
        <scheme val="minor"/>
      </rPr>
      <t xml:space="preserve"> Ejecutar las tareas en materia de seguridad tecnológica, para mantener la infraestructura tecnológica de información y comunicaciones (TIC) del Grupo INS de forma confidencial, fortaleciendo y optimizando la arquitectura de ciberseguridad de TI, por medio del cumplimiento del 90% del plan de acción . Unidad de Seguridad TIC</t>
    </r>
  </si>
  <si>
    <t>1 licencia ADAudit Plus Professional (Licencia Perpetua para treinta (30) Controladores de Dominio &amp; dos (2) Servidores de Archivos Windows)</t>
  </si>
  <si>
    <t>Al ser el Active Directory el orquestador de los accesos a las diferentes aplicaciones que posee el INS, es indispensable mantener un control sobre las actividades que se realizan en el, el Audit plus permite establecer un registro de actividades que brindan trasabilidad sobre acciones realizadas en la herramienta, lo que permite localizar posibles fallas que provoquen alguna vulnerabilidad sobre la herramienta, y se puedan remediar a tiempo, esto en cumplimiento con lo establecido en el proceso DSS05.</t>
  </si>
  <si>
    <t>1 licencia ADManager Plus Professional para 1 dominio (Licencia Perpetua (AMS) para dos (2) Dominios y cinco (5) Técnicos de Help Desk.)</t>
  </si>
  <si>
    <t>El Active Directory es el administrador de los accesos a todas las estaciones de trabajo del INS (estaciones de trabajo como servidores Windows) y recursos de datos, siendo aproximadamente 5000 equipos.
Sin el AD no es posible brindar acceso a dichos recursos (información, carpetas, sistema operativo, impresoras, sistemas transaccionales).
Este producto brinda apoyo y refuerza lo establecido en la política de seguridad de la información del INS.
Así mismo permite dar una adecuada administración a los demás dominios de AD con los que el INS cuenta, esto en cumplimiento con el proceso DSS05.</t>
  </si>
  <si>
    <t>0108 – Servicios Generales</t>
  </si>
  <si>
    <t>Departamento de Ingeniería y Mantenimiento</t>
  </si>
  <si>
    <r>
      <rPr>
        <b/>
        <sz val="11"/>
        <color theme="1"/>
        <rFont val="Calibri"/>
        <family val="2"/>
        <scheme val="minor"/>
      </rPr>
      <t>Objetivo Específico 1.</t>
    </r>
    <r>
      <rPr>
        <sz val="11"/>
        <color theme="1"/>
        <rFont val="Calibri"/>
        <family val="2"/>
        <scheme val="minor"/>
      </rPr>
      <t xml:space="preserve">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Calibri"/>
        <family val="2"/>
        <scheme val="minor"/>
      </rPr>
      <t xml:space="preserve">Meta Específica 6. </t>
    </r>
    <r>
      <rPr>
        <sz val="11"/>
        <color theme="1"/>
        <rFont val="Calibri"/>
        <family val="2"/>
        <scheme val="minor"/>
      </rPr>
      <t>Gestionar y optimizar el portafolio interanual de iniciativas, que permita conocer las necesidades de infraestructura del Grupo INS, para brindar soluciones técnicas oportunas, velando por una gestión de gastos rigurosamente planificados y eficientes, a partir de las solicitudes de las unidades usuarias, mediante el cumplimiento del 100% del plan de acción. (Departamento de Ingeniería y Mantenimiento).</t>
    </r>
  </si>
  <si>
    <t>Suscripción anual de (2) licencias de Adobe Photoshop</t>
  </si>
  <si>
    <t>Eficientizar los procesos de la unidad de cara a los objetivos técnicos de la unidad.</t>
  </si>
  <si>
    <t>(33) Renovación del servicio de mantenimiento Easy Maint</t>
  </si>
  <si>
    <t>Se requiere contar con un software de gestión de mantenimiento que permita llevar a cabo el registro, programación y seguimiento de las actividades necesarias para procurar la correcta y apropiada operativa se los sistemas electromecánicos e infraestructura del Hospital del Trauma, para salvaguardar la inversión realizada por el Instituto en pro de la prestación de servicios de salud integrales y de alta calidad a sus asegurados, y manteniendo la condición óptima de los servicios, utilizando y potenciando los mecanismos de control, análisis y seguimiento de la Gestión de Mantenimiento en función de minimizar  los riesgos operativos, reputacionales, e incluso financieros.</t>
  </si>
  <si>
    <r>
      <rPr>
        <b/>
        <sz val="11"/>
        <rFont val="Calibri"/>
        <family val="2"/>
        <scheme val="minor"/>
      </rPr>
      <t>Objetivo Específico 1</t>
    </r>
    <r>
      <rPr>
        <sz val="11"/>
        <rFont val="Calibri"/>
        <family val="2"/>
        <scheme val="minor"/>
      </rPr>
      <t xml:space="preserve">: Lograr la maduración del modelo operativo de TIC para el mantenimiento y sostenibilidad de la infraestructura, que administre la  inversion tecnológica y  los estándares de gestión por procesos, riesgos y mejora contínua,(adopción del modelo nube.tierra, creación de valor, servicio al cliente.) 
</t>
    </r>
    <r>
      <rPr>
        <b/>
        <sz val="11"/>
        <rFont val="Calibri"/>
        <family val="2"/>
        <scheme val="minor"/>
      </rPr>
      <t>Meta Específica 8</t>
    </r>
    <r>
      <rPr>
        <sz val="11"/>
        <rFont val="Calibri"/>
        <family val="2"/>
        <scheme val="minor"/>
      </rPr>
      <t>. Atender el 95% de los requerimientos relacionados con la calidad de la DTINF, el dominio de gestión MEA y los riesgos, cambios y problemas de TI, aplicando los marcos de referencias, mejores prácticas y normas de la industria. Unidad Gestión Calidad y Cumplimiento TI</t>
    </r>
  </si>
  <si>
    <t>1 Suscripción Executive Programs Leadership Team Plus with Industry – Leader Insurance”</t>
  </si>
  <si>
    <t xml:space="preserve">En la actualidad la tecnología representa un medio de vital importancia para las instituciones a nivel mundial dado que proveen las soluciones para la gestión y operación de los negocios. El Instituto Nacional de Seguros ha implementado gran cantidad de productos y servicios a la población costarricense apoyados por la dirección de Tecnologías de Información, lo cual ha sido un aporte bastante importante para mantener al INS como líder en el mercado de los seguros, generando satisfacción a las necesidades de los clientes. En un entorno tecnológico donde lo constante es el cambio, no solo en cuanto a herramientas y soluciones técnicas sino en comportamientos, experiencias y preferencias de los clientes, lo cual afecta directamente las estrategias tecnológicas de las organizaciones, quienes en su búsqueda por mantenerse vigentes invierten grandes cantidades de dinero en sus plataformas tecnológicas, resulta transcendental para el Instituto Nacional de Seguros estar al tanto de las tendencias tecnológicas a nivel mundial, para ajustar sus planes estratégicos, de manera que se permita facilitar el proceso de toma de decisiones en la organización a través del flujo de información. </t>
  </si>
  <si>
    <t>4 Suscripciones Executive Programs Leadership Team  Plus  with  Industry  – Advisor Member Insurance</t>
  </si>
  <si>
    <t>1 Suscripción Garther for Technical  Professionals  – Advisor Team</t>
  </si>
  <si>
    <t>Administración de Aplicaciones Nube Tierra  /  Desarrollo de Software   /  Servicios Empresariales de Tecnología</t>
  </si>
  <si>
    <r>
      <rPr>
        <b/>
        <sz val="11"/>
        <color theme="1"/>
        <rFont val="Calibri"/>
        <family val="2"/>
        <scheme val="minor"/>
      </rPr>
      <t xml:space="preserve">Objetivo Específico 1: </t>
    </r>
    <r>
      <rPr>
        <sz val="11"/>
        <color theme="1"/>
        <rFont val="Calibri"/>
        <family val="2"/>
        <scheme val="minor"/>
      </rPr>
      <t xml:space="preserve">Lograr la maduración del modelo operativo de TIC para el mantenimiento y sostenibilidad de la infraestructura, que administre la  inversion tecnológica y  los estándares de gestión por procesos, riesgos y mejora contínua,(adopción del modelo nube.tierra, creación de valor, servicio al cliente.)
</t>
    </r>
    <r>
      <rPr>
        <b/>
        <sz val="11"/>
        <color theme="1"/>
        <rFont val="Calibri"/>
        <family val="2"/>
        <scheme val="minor"/>
      </rPr>
      <t>Meta Específica 4</t>
    </r>
    <r>
      <rPr>
        <sz val="11"/>
        <color theme="1"/>
        <rFont val="Calibri"/>
        <family val="2"/>
        <scheme val="minor"/>
      </rPr>
      <t xml:space="preserve"> Mejorar la experiencia del usuario en su consumo de los servicios de la infraestructura tecnologica incrementando la calidad de servicio en la atención de los requerimientos tanto nivel 2 como cliente interno, asi como la reduccion de las incidencias y su deteccion temprana, mediante la mejora tecnologica y el cumplimiento de los SLA (Acuerdo de nivel de servicio) cumpliendo el 100% del plan de acción. Departamento de Operaciones y Servicios de Tecnología</t>
    </r>
  </si>
  <si>
    <t>(560) Licencias IBM App Connect Processor</t>
  </si>
  <si>
    <t>Se requiere un contrato nuevo de licenciamiento con el fin de dar continuidad al uso y acceso al mantenimiento de versiones para los productos indicados.</t>
  </si>
  <si>
    <t>(1480) Licencias IBM WebSphere MQ Procesor</t>
  </si>
  <si>
    <t>(4) Licencias Linux Server Red Hat Enterprise</t>
  </si>
  <si>
    <t>0118 – Oficialía de Cumplimiento</t>
  </si>
  <si>
    <t>Unidad de análisis</t>
  </si>
  <si>
    <r>
      <rPr>
        <b/>
        <sz val="11"/>
        <color theme="1"/>
        <rFont val="Calibri"/>
        <family val="2"/>
        <scheme val="minor"/>
      </rPr>
      <t>Objetivo Especifico 1:</t>
    </r>
    <r>
      <rPr>
        <sz val="11"/>
        <color theme="1"/>
        <rFont val="Calibri"/>
        <family val="2"/>
        <scheme val="minor"/>
      </rPr>
      <t xml:space="preserve"> Prevenir que el Grupo INS sea utilizado como mecanismo para la legitimación de capitales, financiamiento al terrorismo y la proliferación de armas de destrucción masiva. 
</t>
    </r>
    <r>
      <rPr>
        <b/>
        <sz val="11"/>
        <color theme="1"/>
        <rFont val="Calibri"/>
        <family val="2"/>
        <scheme val="minor"/>
      </rPr>
      <t xml:space="preserve">Meta Especifica 1: </t>
    </r>
    <r>
      <rPr>
        <sz val="11"/>
        <color theme="1"/>
        <rFont val="Calibri"/>
        <family val="2"/>
        <scheme val="minor"/>
      </rPr>
      <t>Vigilar el cumplimiento de los programas y procedimientos internos en materia de legitimación de capitales, financiamiento al terrorismo y la proliferación de armas de destrucción masiva, mediante el cumplimiento del 100% del Plan Anual establecido.</t>
    </r>
  </si>
  <si>
    <t>(1) IBM I2 Enterprise Insight Analysis Concurrent User License.</t>
  </si>
  <si>
    <t>Cumplir con el Reglamento para la prevención del riesgo de LC/FT/FPADM</t>
  </si>
  <si>
    <t>(10) IBM I2 Enterprise Insight Analysis Investigate Add On Authorized User License.</t>
  </si>
  <si>
    <t>Evitar el riesgo de sanciones administrativas y financieras para la institución</t>
  </si>
  <si>
    <t>Auditoría Interna de la Red de Servicios de Salud</t>
  </si>
  <si>
    <r>
      <rPr>
        <b/>
        <sz val="11"/>
        <rFont val="Calibri"/>
        <family val="2"/>
        <scheme val="minor"/>
      </rPr>
      <t>Objetivo Específico 1</t>
    </r>
    <r>
      <rPr>
        <sz val="11"/>
        <rFont val="Calibri"/>
        <family val="2"/>
        <scheme val="minor"/>
      </rPr>
      <t xml:space="preserve">: Lograr la maduración del modelo operativo de TIC para el mantenimiento y sostenibilidad de la infraestructura, que administre la  inversion tecnológica y  los estándares de gestión por procesos, riesgos y mejora contínua,(adopción del modelo nube.tierra, creación de valor, servicio al cliente.) </t>
    </r>
    <r>
      <rPr>
        <b/>
        <sz val="11"/>
        <rFont val="Calibri"/>
        <family val="2"/>
        <scheme val="minor"/>
      </rPr>
      <t>Meta Específica 8</t>
    </r>
    <r>
      <rPr>
        <sz val="11"/>
        <rFont val="Calibri"/>
        <family val="2"/>
        <scheme val="minor"/>
      </rPr>
      <t>. Atender el 95% de los requerimientos relacionados con la calidad de la DTINF, el dominio de gestión MEA y los riesgos, cambios y problemas de TI, aplicando los marcos de referencias, mejores prácticas y normas de la industria. Unidad Gestión Calidad y Cumplimiento TI</t>
    </r>
  </si>
  <si>
    <t>Suscripción de (1) licencia de IDEA</t>
  </si>
  <si>
    <t>Los beneficios de adquirir la renovación del contrato de mantenimiento consisten en obtener actualizaciones de nuevas funciones, mejoras en la aplicación del sistema y manuales actualizados, así como la disposición de soporte técnico del proveedor en el momento que se requiera el servicio, por el contrario, de no continuar con el soporte técnico del proveedor se incrementa el riesgo de averías y/o fallos en el sistema que afecte la gestión de Auditoría en los servicios de asesoría brindados a la RSS. Adicionalmente, en caso de reinstalación del sistema operativo o sustitución del equipo por obsolescencia, no será posible la instalación de IDEA, al no contarse con el archivo de activación del producto que es aportado por el proveedor.</t>
  </si>
  <si>
    <t>Anual + 1 renovación</t>
  </si>
  <si>
    <t>0103 - Gerencia</t>
  </si>
  <si>
    <t>Gobernanza de Datos</t>
  </si>
  <si>
    <r>
      <rPr>
        <b/>
        <sz val="11"/>
        <color theme="1"/>
        <rFont val="Calibri"/>
        <family val="2"/>
        <scheme val="minor"/>
      </rPr>
      <t>Objetivo Específico 5.</t>
    </r>
    <r>
      <rPr>
        <sz val="11"/>
        <color theme="1"/>
        <rFont val="Calibri"/>
        <family val="2"/>
        <scheme val="minor"/>
      </rPr>
      <t xml:space="preserve"> Dirigir los lineamientos técnicos de tecnologías de información,
innovación, gobernanza de datos e inteligencia de negocio, para el cumplimiento de la estrategia
del INS (Subgerencia General a cargo del Área de Transformación Digital y Tecnologías de la
Información)
</t>
    </r>
    <r>
      <rPr>
        <b/>
        <sz val="11"/>
        <color theme="1"/>
        <rFont val="Calibri"/>
        <family val="2"/>
        <scheme val="minor"/>
      </rPr>
      <t>Meta Específica 3.</t>
    </r>
    <r>
      <rPr>
        <sz val="11"/>
        <color theme="1"/>
        <rFont val="Calibri"/>
        <family val="2"/>
        <scheme val="minor"/>
      </rPr>
      <t xml:space="preserve"> Dirigir los procesos relacionados con el análisis,
interpretación, dotación y difusión de información de diversa índole, a través de
la integración de los principales esfuerzos interdepartamentales, que permitan a la
Administración Superior contar con una visión integral y oportuna,
transformándola en conocimiento útil para la toma de decisiones estratégicas
(Gobernanza de Datos).</t>
    </r>
  </si>
  <si>
    <t>Mantenimiento anual (5) licencia Informática Master Data Management</t>
  </si>
  <si>
    <t>Esta es la plataforma que soporta el MDM y DQ que anteriormente pertenecían al Proyecto ALFA. El uso de las licencias se ha visto maximizado en el último año producto del cierre del sistema BUC y entrada del MDM como repositorio único de datos de clientes. Adicionalmente se observa que los restantes dominios de MDM van a ser mayormente utilizados producto de la implementación de Proyecto Umbrella. En lo que respecta a las licencias de usuario final las mismas han sido bastante utilizadas en el Proyecto Data Institucional para las revisiones de datos y posteriores depuraciones; mismas que se están ejecutando en la actualidad. Se requiere contar con el soporte vigente, por cuanto esta plataforma soporta procesos críticos en la Institución, al contar con el soporte por parte del fabricante, nos permite agilizar los tiempos de recuperación en caso de alguna caída del sistema.</t>
  </si>
  <si>
    <t>Mantenimiento anual (22) licencia Informática Master Data Management Data Director Management</t>
  </si>
  <si>
    <t>Mantenimiento anual (22) licencia Informática Master Data Management Data Quality</t>
  </si>
  <si>
    <t>Mantenimiento anual (5) licencia Informática Data Quality Developers</t>
  </si>
  <si>
    <t>Desarrollo de Software</t>
  </si>
  <si>
    <r>
      <rPr>
        <b/>
        <sz val="11"/>
        <color theme="1"/>
        <rFont val="Calibri"/>
        <family val="2"/>
        <scheme val="minor"/>
      </rPr>
      <t xml:space="preserve">Objetivo Específico 1: </t>
    </r>
    <r>
      <rPr>
        <sz val="11"/>
        <color theme="1"/>
        <rFont val="Calibri"/>
        <family val="2"/>
        <scheme val="minor"/>
      </rPr>
      <t xml:space="preserve">Lograr la maduración del modelo operativo de TIC para el mantenimiento y sostenibilidad de la infraestructura, que administre la  inversion tecnológica y  los estándares de gestión por procesos, riesgos y mejora contínua,(adopción del modelo nube.tierra, creación de valor, servicio al cliente.) 
</t>
    </r>
    <r>
      <rPr>
        <b/>
        <sz val="11"/>
        <color theme="1"/>
        <rFont val="Calibri"/>
        <family val="2"/>
        <scheme val="minor"/>
      </rPr>
      <t>Meta Específica 6:</t>
    </r>
    <r>
      <rPr>
        <sz val="11"/>
        <color theme="1"/>
        <rFont val="Calibri"/>
        <family val="2"/>
        <scheme val="minor"/>
      </rPr>
      <t xml:space="preserve"> Atender el 80% de las incidencias y requerimientos de mantenimiento por mejoras a los sistemas, así como el análisis, apoyo y desarrollo de las necesidades del negocio para nuevas soluciones al final del período 2023. Desarrollo de Software</t>
    </r>
  </si>
  <si>
    <t>Mantenimiento anual (4) licencia Informática Power Center Prod</t>
  </si>
  <si>
    <t>El uso de las licencias se ha visto maximizado en el último año producto del cierre del sistema BUC y entrada del MDM como repositorio único de datos de clientes. Adicionalmente se observa que los restantes dominios de MDM van a ser mayormente utilizados producto de la implementación de Proyecto Umbrella. En lo que respecta a las licencias de usuario final las mismas han sido bastante utilizadas en el Proyecto Data Institucional para las revisiones de datos y posteriores depuraciones; mismas que se están ejecutando en la actualidad. Se requiere contar con el soporte vigente, por cuanto esta plataforma soporta procesos críticos en la Institución, al contar con el soporte por parte del fabricante, nos permite agilizar los tiempos de recuperación en caso de alguna caída del sistema.</t>
  </si>
  <si>
    <t>Mantenimiento anual (4) licencia Informática Data Quality Prod</t>
  </si>
  <si>
    <t>Mantenimiento anual (4) licencia Informática Power Center Dev</t>
  </si>
  <si>
    <t>Mantenimiento anual (4) licencia Informática Data Quality Dev</t>
  </si>
  <si>
    <t>Mantenimiento anual (4) licencia Informática Power Exchange</t>
  </si>
  <si>
    <t>0129 – Relaciones Corporativas</t>
  </si>
  <si>
    <t>Museo del Jade y de la Cultura Precolombina</t>
  </si>
  <si>
    <r>
      <rPr>
        <b/>
        <sz val="11"/>
        <color theme="1"/>
        <rFont val="Calibri"/>
        <family val="2"/>
        <scheme val="minor"/>
      </rPr>
      <t>Objetivo Específico 5.</t>
    </r>
    <r>
      <rPr>
        <sz val="11"/>
        <color theme="1"/>
        <rFont val="Calibri"/>
        <family val="2"/>
        <scheme val="minor"/>
      </rPr>
      <t xml:space="preserve"> Generar valor compartido, e incidir en el desarrollo sostenible del país mediante la conservación, revitalización y divulgación del patrimonio arqueológico y artístico que custodia el INS, exhibiendo de forma innovadora las colecciones, para fomentar la investigación, promover el aprendizaje y esparcimiento, e impulsar propuestas artísticas nacionales y foráneas. 
</t>
    </r>
    <r>
      <rPr>
        <b/>
        <sz val="11"/>
        <color theme="1"/>
        <rFont val="Calibri"/>
        <family val="2"/>
        <scheme val="minor"/>
      </rPr>
      <t>Meta Específica 1.</t>
    </r>
    <r>
      <rPr>
        <sz val="11"/>
        <color theme="1"/>
        <rFont val="Calibri"/>
        <family val="2"/>
        <scheme val="minor"/>
      </rPr>
      <t xml:space="preserve"> Ejecutar las propuestas planteadas en el objetivo por medio de los proyectos de conservación, comunicación y mantenimiento de las colecciones arqueológicas y artísticas, desarrollando el 100% de las acciones programadas para el periodo 2023 (Museo, Control y Gestión). 
</t>
    </r>
    <r>
      <rPr>
        <b/>
        <sz val="11"/>
        <color theme="1"/>
        <rFont val="Calibri"/>
        <family val="2"/>
        <scheme val="minor"/>
      </rPr>
      <t>Meta Específica 2.</t>
    </r>
    <r>
      <rPr>
        <sz val="11"/>
        <color theme="1"/>
        <rFont val="Calibri"/>
        <family val="2"/>
        <scheme val="minor"/>
      </rPr>
      <t xml:space="preserve"> Ejecutar las propuestas planteadas en el objetivo por medio de los proyectos de educación, investigación y exhibición de las colecciones arqueológicas y artísticas, desarrollando el 100% de las acciones programadas para el periodo 2023 (Museo, Gestión Técnica).</t>
    </r>
  </si>
  <si>
    <t>Renovación de mantenimiento anual de licenciamiento Logosoft</t>
  </si>
  <si>
    <t>Es el sistema de cobros utilizado diariamente para el registro de ingresos percibidos por el Museo del Jade. El INS ha estado inmerso en un proceso de ajuste de todos los sistemas y aplicativos transaccionales vínculados de una u otra forma a la necesidad de generar facturación electrónica con el propósito de habilitar este nuevo medio de facturación exigido por la ley.</t>
  </si>
  <si>
    <t>0106 – Dirección Jurídica</t>
  </si>
  <si>
    <t>Dirección Jurídica</t>
  </si>
  <si>
    <r>
      <rPr>
        <b/>
        <sz val="11"/>
        <rFont val="Calibri"/>
        <family val="2"/>
        <scheme val="minor"/>
      </rPr>
      <t>Objetivo Específico 1.</t>
    </r>
    <r>
      <rPr>
        <sz val="11"/>
        <rFont val="Calibri"/>
        <family val="2"/>
        <scheme val="minor"/>
      </rPr>
      <t xml:space="preserve"> Optimizar los tiempos de respuesta en la atención de los criterios jurídicos. 
</t>
    </r>
    <r>
      <rPr>
        <b/>
        <sz val="11"/>
        <rFont val="Calibri"/>
        <family val="2"/>
        <scheme val="minor"/>
      </rPr>
      <t>Meta específica 1.</t>
    </r>
    <r>
      <rPr>
        <sz val="11"/>
        <rFont val="Calibri"/>
        <family val="2"/>
        <scheme val="minor"/>
      </rPr>
      <t xml:space="preserve"> Atender dentro del cumplimiento del plan de acción, el 80% de los criterios y/o asesorías técnico-jurídicas (Dirección Jurídica).</t>
    </r>
  </si>
  <si>
    <t>Suscripción anual de (3) licencias de Master Lex Index</t>
  </si>
  <si>
    <t>Esta herramienta es requerida ya que los notarios pueden realizar el envío de su índice notarial a través de la WEB sin que se requiera el gasto de papel de seguridad, tinta de impresión, y especies fiscales, logrando así no sólo una optimización de los recursos de capital humano sino además de los gastos operativos para la Institución.</t>
  </si>
  <si>
    <t>Departamento de Desarrollo de Software</t>
  </si>
  <si>
    <t>Mantenimiento anual de (13) licencias de PL SQL Developer</t>
  </si>
  <si>
    <t>En relación costo beneficio, existen en el mercado opciones que permiten ejecutar querys y acceder a los sistemas Oracle para extraer información y funcionalidades avanzadas para desarrollo a nivel de base de datos y su administración; sin embargo, las funcionalidades requeridas para nuestras labores, se centran principalmente en una herramienta que permita crear software, tablas, pantallas y toda la gama de procesos asociados al ciclo de vida del desarrollo. Escenario, que no cumplen las demás herramientas orientadas más a la administración de la base de datos. Además, se ha invertido en numerosas capacitaciones sobre Oracle PL/SQL, con la curva de aprendizaje asociada, que se estaría desaprovechando con el cambio del software mencionado. Unido al costo de las demás opciones del mercado, que superan ampliamente el costo de PL/SQL Developer. Por esta razón se requiere contar con el mantenimiento y soporte vigente por cuanto se pueden obtener nuevas versiones de la herramienta que permitan agilizar los procesos mencionados, así como la compatibilidad con las nuevas tecnologías que salgan al mercado.</t>
  </si>
  <si>
    <r>
      <rPr>
        <b/>
        <sz val="11"/>
        <color theme="1"/>
        <rFont val="Calibri"/>
        <family val="2"/>
        <scheme val="minor"/>
      </rPr>
      <t>Objetivo Específico 1.</t>
    </r>
    <r>
      <rPr>
        <sz val="11"/>
        <color theme="1"/>
        <rFont val="Calibri"/>
        <family val="2"/>
        <scheme val="minor"/>
      </rPr>
      <t xml:space="preserve">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Calibri"/>
        <family val="2"/>
        <scheme val="minor"/>
      </rPr>
      <t xml:space="preserve">Meta Específica 6. </t>
    </r>
    <r>
      <rPr>
        <sz val="11"/>
        <color theme="1"/>
        <rFont val="Calibri"/>
        <family val="2"/>
        <scheme val="minor"/>
      </rPr>
      <t>Gestionar y optimizar el portafolio interanual de iniciativas, que permita conocer las necesidades de infraestructura del Grupo INS, para brindar soluciones técnicas oportunas, velando por una gestión de gastos rigurosamente planificados y eficientes, a partir de las solicitudes de las unidades usuarias, mediante el cumplimiento del 100% del plan de acción. (Departamento de Ingeniería y Mantenimiento).</t>
    </r>
  </si>
  <si>
    <t>Suscripción anual de (3) licencias de Revit</t>
  </si>
  <si>
    <t>La suscripción de estas licencias ha permitido agilizar la construcción de planos y propuestas arquitectónicas, así como la presentación en 3 dimensiones de los proyectos para una mejor proyección y entendimiento de la información, razón por la cual es necesario dar continuidad a la suscripción de estas licencias.</t>
  </si>
  <si>
    <t>Suscripción anual de (9) licencias de World Check Online</t>
  </si>
  <si>
    <t>La suscripción es requerida para el análisis de las diferentes personas, sean físicas o jurídicas, con el fin de identificar relaciones de nuestros clientes, socios comerciales u otro tipo de relación, con delitos de legitimación de capitales, financiamiento al terrorismo, corrupción, entre otros. Esto es de vital importancia para la atención de las consultas realizadas por distintas áreas de la Institución, entre estas se encuentra la Proveeduría, la cual solicita la investigación de las empresas que son posibles adjudicatarios con el fin de evitar realizar alianzas con empresas de índole fraudulento.</t>
  </si>
  <si>
    <t>Suscripción anual de (1) licencias de Add 3K Batch &amp; Ongoing Stored</t>
  </si>
  <si>
    <t>(2) Vectorworks Architectural</t>
  </si>
  <si>
    <t>Para renders, el VectorWorks se acompaña con aplicaciones o programas complatibles como el Artlantis, con el fin de obtener resultados o acabados más cercanos a la realidad o resultado esperado. Este programa sirve para realizar renders, es decir, transforma el 3D modelado en el VectorWorks en una imagen con sombras, texturas foto-realistas y luces; además permite insertar objetos “prediseñados”, tomar perspectivas, imitar materiales y acabados reales, entre otros.
El software para acabado final o renderizaje de modelos 3D, permitirá un acercamiento para certero de acabados, materiales, tipo de iluminación, según las necesidades de la colección en términos estéticos, de conservación y otros.</t>
  </si>
  <si>
    <t>Administración de Aplicaciones Nube Tierra</t>
  </si>
  <si>
    <t>Ampliacion de espacio en disco en la solución de almacenamiento, 10 discos de estado sólido de 15,36 TB.</t>
  </si>
  <si>
    <t>Es requerida la ampliación de la capacidad de almacenamiento para la plataforma HPE 3PAR StoreServ 9450, con el fin de soportar el crecimiento diario en datos, contar con el espacio requerido para la replicación de ambientes contingentes así como para la migración o crecimiento de CRM, ERP, CORE y HIS según corresponda.</t>
  </si>
  <si>
    <t>45 días</t>
  </si>
  <si>
    <t>Gabinete de expansión de discos para HPE 3PAR StoreServ 9450</t>
  </si>
  <si>
    <t>Es requerida una bandeja de drive para la ampliación de disco necesario para aumentar la capacidad de almacenamiento de la plataforma HPE 3PAR StoreServ 9450.</t>
  </si>
  <si>
    <t>Servicio técnico de personal calificado</t>
  </si>
  <si>
    <t>Se requiere contar con los servicios  técnicos de personal calificado con el fin de poder realizar assessment sobr la platafoma, análisis y recomendaciones sobre la misma, soporte en labores de configuración avanzada así como asistencia en el análisis de eventos que requieren la intervención de expertos en la solución. Para esto se dispone de 250 horas al año, de las cuales se espera utilizar 62 con la ampliación del contrato actual, por lo que solo se presupuestaran para el nuevo contrato 188 horas con un costo de $67,68  por hora</t>
  </si>
  <si>
    <t>Mantenimiento preventivo y corectivo según demanda, cambio de repuestos, actualización de software, programas producto instalados y software de replicación. - Plataforma IBM -</t>
  </si>
  <si>
    <t xml:space="preserve">Es necesario dar continuidad al servicio de mantenimiento preventivo y correctivo a estos equipos, como una buena práctica para así alargar la vida útil de los mismos y además garantizar su funcionalidad. 
Todo esto con el objetivo de brindarle al negocio disponibilidad de los sistemas de información que residen en esta plataforma, mediante la continuidad de este servicio. </t>
  </si>
  <si>
    <t>Nueva solución para respaldos</t>
  </si>
  <si>
    <t>Se requiere adquirir una nueva solución  para los respaldos institucionales, con el fin de contar con herramientas que nos permitan cumplir con los plazos de retención de la información, así como para recuperación en otro elemento de la infraestructura en caso de algún fallo en producción que requiera recuperación de datos.</t>
  </si>
  <si>
    <t>Partida 10, Línea 18, Servidor Bastidor 2U</t>
  </si>
  <si>
    <t>Equipos requeridos para cambio por obsolescencia de servidores cuya garantía, por parte del fabricante, vence en junio del año 2023.</t>
  </si>
  <si>
    <t>Contrato x Demada</t>
  </si>
  <si>
    <t>Contrato x Demada - 2020PP-000018-0001000001 (E20018E)</t>
  </si>
  <si>
    <t>INS a Nivel Nacional</t>
  </si>
  <si>
    <t>Equipos Portátiles</t>
  </si>
  <si>
    <t>La cantidad de equipos de portátiles que se deben de cambiar para el año 2023, se obtiene de acuerdo al Documento de Tedencias de TI generado el 18 de Mayo del 2020, donde establece que los equipos portátiles, tienen una vida util de 5 a 6 años, y los mismos deben de cambiarse en el quinto año después de su adquisición, los equipos son aquellos que se encuentran actualmente en plataforma asignados en forma permanente de acuerdo a la información que esta en RECATI al 21 de Noviembre. Adicionalmente y con base en la nueva realidad de Teletrabajo que se implementó en la Institución, se procedio a incluir dentro de esta compra el cambio de equipo Todo en Uno a portatil. Los mismos se encuentran contemplados dentro del Contrato  2020PP-000018-0001000001 (E20018E) "Compra de Equipo Tecnológico según Demanda"</t>
  </si>
  <si>
    <t>Equipo Portátiles Workstation</t>
  </si>
  <si>
    <t>Los equipos de alto rendimiento son utilizados por los Funcionarios del Departamentos de Ingenería de Sistemas, debido a que sus funciones incluyen el desarrollo de productos, programación entre otros por parte de los colaboradores del Departamento de ISI. Adicionalmente estos equipos dentro del Documento de Tendencias de TI ya se encuentran para cambio. Cabe indicar que estos dispositivos  anteriormente eran equipos de escritorio, pero por la tendencia a Teletrabajo se están cambiando por equipo portátil.  Los mismos se encuentran contemplados dentro del Contrato  2020PP-000018-0001000001 (E20018E) "Compra de Equipo Tecnológico según Demanda"</t>
  </si>
  <si>
    <t xml:space="preserve">Equipos Todo en Uno </t>
  </si>
  <si>
    <t>Estos equipos se están contemplando para cambio por obsolescencia dentro del las instalaciones del Hospital del Trauma, los Centros Medicos y algunos Departamentos a nivel Nacional,  por cuanto las funciones que desempeñan sus usuarios es necesario contar con este tipo de dispositivo.
Así mismo la información para la definición de equipos se obtiene del RECATI tomando en consideración los equipos que se encuentran en plataforma asignados en forma permanente. Los mismos se encuentran contemplados dentro del Contrato  2020PP-000018-0001000001 (E20018E) "Compra de Equipo Tecnológico según Demanda"</t>
  </si>
  <si>
    <r>
      <t>Equipos Todo en Uno -</t>
    </r>
    <r>
      <rPr>
        <b/>
        <sz val="11"/>
        <color theme="1"/>
        <rFont val="Calibri"/>
        <family val="2"/>
        <scheme val="minor"/>
      </rPr>
      <t xml:space="preserve"> Touch</t>
    </r>
  </si>
  <si>
    <t>Este equipo se está contemplando para cambio por obsolescencia dentro de las instalaciones del Centro Medico de Desamparados,  debido a que el compañero que utiliza el equipos posee dificultades visuales es necesario el uso de este tipo de dispositivo para la atención de sus labores diarias.  
Así mismo la información para la definición de equipos se obtiene del RECATI tomando en consideración los equipos que se encuentran en plataforma asignados en forma permanente. Los mismos se encuentran contemplados dentro del Contrato  2020PP-000018-0001000001 (E20018E) "Compra de Equipo Tecnológico según Demanda"</t>
  </si>
  <si>
    <t>Tablet's</t>
  </si>
  <si>
    <t>Estos equipos se encuentran ubicados en el Museo de Jade, los mismos de acuerdo al Documento de Tendencias les corresponde el cambio por obsolescencia.                                                       Así mismo la información para la definición de equipos se obtiene del RECATI tomando en consideración los equipos que se encuentran en plataforma asignados en forma permanente. Los mismos se encuentran contemplados dentro del Contrato  2020PP-000018-0001000001 (E20018E) "Compra de Equipo Tecnológico según Demanda"</t>
  </si>
  <si>
    <r>
      <t>Equipos Mac -</t>
    </r>
    <r>
      <rPr>
        <b/>
        <sz val="11"/>
        <color theme="1"/>
        <rFont val="Calibri"/>
        <family val="2"/>
        <scheme val="minor"/>
      </rPr>
      <t xml:space="preserve"> Escritorio</t>
    </r>
  </si>
  <si>
    <t>Este equipo es requerido por cuanto el colaborador realiza labores de diseño, de acuerdo al Documento de Tendencias les corresponde el cambio por obsolescencia.                                                       Así mismo la información para la definición de equipos se obtiene del RECATI tomando en consideración los equipos que se encuentran en plataforma asignados en forma permanente.</t>
  </si>
  <si>
    <t>Contrato x Demada  -  2022PP-000003-0001000001</t>
  </si>
  <si>
    <r>
      <t>Equipos Mac -</t>
    </r>
    <r>
      <rPr>
        <b/>
        <sz val="11"/>
        <color theme="1"/>
        <rFont val="Calibri"/>
        <family val="2"/>
        <scheme val="minor"/>
      </rPr>
      <t xml:space="preserve"> Portátil</t>
    </r>
  </si>
  <si>
    <t>Este equipo es requerido por cuanto el colaborador realiza labores de diseño, de acuerdo al Documento de Tendencias les corresponde el cambio por obsolescencia.                                                       Así mismo la información para la definición de equipos se obtiene del RECATI tomando en consideración los equipos que se encuentran en plataforma asignados en forma permanente.
Cabe indicar que este dispositivo  anteriormente era equipo de escritorio, pero por la tendencia a Teletrabajo se está cambiando por equipo portátil.</t>
  </si>
  <si>
    <t>Mouse</t>
  </si>
  <si>
    <t>Atención de fallas y nuevas necesidades de acuerdo a las solicitudes ingresadas por las unidades usuarias durante el año. Cabe mencionar que estos dispositivos se adquieren según la demanda, es posible que no se adquiera esta cantidad, no obstante se requiere contar con la aprobación de esta cantidad en caso de ser necesitados. Los mismos se encuentran dentro del Contrato  2020PP-000018-0001000001 (E20018E) "Compra de Equipo Tecnológico según Demanda"</t>
  </si>
  <si>
    <t>Teclado</t>
  </si>
  <si>
    <t>Atención de fallas y nuevas necesidades de acuerdo a las solicitudes ingresadas por las unidades usuarias durante el año. Para realizar los calculos se tomaron los datos de los accesorios entregados en el año 2020 y 2021, adicionalmente la tendencia del usuario es solicitar este accesorio cuando tienen portatil por comodidad y al estar pasando pasando equipos de escritorio a portatil va a aumentar las solicitudes. Cabe mencionar que estos dispositivos se adquieren según la demanda, es posible que no se adquiera esta cantidad, no obstante se requiere contar con la aprobación de esta cantidad en caso de ser necesitados. Estos se encuentran dentro del Contrato  2020PP-000018-0001000001 (E20018E) "Compra de Equipo Tecnológico según Demanda"</t>
  </si>
  <si>
    <t>Base Portátil</t>
  </si>
  <si>
    <t>Con la adquisición de estos accesorios buscamos que las unidades de negocio del INS tengan los mejores componentes para realizar la gran diversidad de trámites y esto se refleje en la atención que damos a nuestros clientes. Para realizar los calculos se tomaron los datos de los accesorios entregados en el año 2020 y 2021, debido a que la tendencia por parte de la Dirección de que los funcionarios cuenten con equipos portátil en lugar de escritorio y unido a factores de Teletrabajo, los usuarios por temas de ergonomía solicitan este tipo de accesorio. Cabe mencionar que estos dispositivos se adquieren según la demanda, es posible que no se adquiera esta cantidad, no obstante se requiere contar con la aprobación de esta cantidad en caso de ser necesitados.</t>
  </si>
  <si>
    <t>Cable HDMI 0.80 a 0,90 mtrs</t>
  </si>
  <si>
    <t>Con la adquisición de estos accesorios buscamos que las unidades de negocio del INS tengan los mejores componentes para realizar la gran diversidad de trámites y sé vea reflejado en la atención que damos a nuestros clientes. Para realizar los calculos se tomaron los datos de los accesorios entregados en el año 2020 y 2021. Este tipo de cable son necesarios para la utilización de varios dispositivos como lo son monitores y otros dispositivos de audio y video, por esta razón es necesario contar con un Stock de ese tipo de accesorio en aras de atender las necesidades que se presenten durante el año. Cabe mencionar que estos dispositivos se adquieren según la demanda, es posible que no se adquiera esta cantidad, no obstante se requiere contar con la aprobación de esta cantidad en caso de ser necesitados. Estos se encuentran dentro del Contrato  2020PP-000018-0001000001 (E20018E) "Compra de Equipo Tecnológico según Demanda"</t>
  </si>
  <si>
    <t>Cable HDMI - 15 mtrs</t>
  </si>
  <si>
    <t>Mouse Ergonómico</t>
  </si>
  <si>
    <t>En la actualidad en la plataforma actualmente se cuenta con dispositivos de este tipo,  por esta razón es necesario contar con un Stock de ese tipo de accesorio en aras de atender las necesidades que se presenten durante el año, debido a que estos funcionarios no pueden desempeñar sus labores con otro accesorio que no sea de este tipo ya que podría ocasionar mayores daños al colaborador, estos se entregan a solicitud del Dpto de Salud Ocupacional. Cabe mencionar que estos dispositivos se adquieren según la demanda, es posible que no se adquiera esta cantidad, no obstante se requiere contar con la aprobación de esta cantidad en caso de ser necesitados.</t>
  </si>
  <si>
    <t>Lector Externo</t>
  </si>
  <si>
    <t>En la actualidad los dispositivos de usuario final que se adquieren no incluyen este lector. Estos son utilizados en plataforma por funcionarios del Departamento de Legal, Gerencia, Proveduría entre otros, ya que deben enviar o reciben información de otras instituciones por este medio. Cabe mencionar que estos dispositivos se adquieren según la demanda, es posible que no se adquiera esta cantidad, no obstante se requiere contar con la aprobación de esta cantidad en caso de ser necesitados.</t>
  </si>
  <si>
    <t>Cámara Web</t>
  </si>
  <si>
    <t>El presupuesto para estás cámaras se está solicitando debido a que por pandemia las formas de trabajar han cambiado y han solicitado para poder reunirse con instituciones externas, adicionalmente necesitamos tener como contingente en caso de que alguna que este en plataforma se dañe y necesitamos reemplazarlas ya que es un equipo sensible, de no contar con el presupuesto no podríamos atender las necesidades del negocio.</t>
  </si>
  <si>
    <t>Fotocopiadoras</t>
  </si>
  <si>
    <t>Contar con nuevos equipos con los cuales se busca mantener las condiciones de impresión, fotocopiado y escáner, permitiendo al Instituto Nacional de Seguros garantizar la disponibilidad y continuidad de los servicios a los clientes, tanto en oficinas centrales como en todas las sedes.</t>
  </si>
  <si>
    <t>Fotocopiadoras - Servicio de Fotocopiado</t>
  </si>
  <si>
    <t>Contar con un Nuevo Contrato para el mantenimiento de equipos de fotocopiado con el cual se busca mantener las condiciones de impresión, fotocopiado y escáner, permitiendo al Instituto Nacional de Seguros garantizar la disponibilidad y continuidad de los servicios a los clientes, tanto en oficinas centrales como en todas las sedes. Este servicio permite dotar de insumos para el funcionamiento, así como mantenimientos preventivos y correctivos de los equipos, por esta razón es de suma importancia contar con este servicio.</t>
  </si>
  <si>
    <t>Unidad Operaciones de Tecnología</t>
  </si>
  <si>
    <t>Actualización del sistema de administración de dispositivos de seguridad(Servidor virtual licenciado)</t>
  </si>
  <si>
    <t>Con la implementación de los muros de fuego de nueva generación NGFW el año 2021 y al habilitar las bitácoras se presentaron problemas donde el sistema de administración de la seguriad en uso actualmente no estuvo en capacidad de recibir todo los eventos y las bitácoras se llenaron de mucha información de forma más rápida.
Al contar el Instituto con la actualización del sistema de gestión de seguridad, podrá continuar integrando dispositivos de seguridad y contará con la capacidad para la recepción de eventos de seguridad que se generen y para el almacenamiento de las bitácoras por un tiempo prudencial.</t>
  </si>
  <si>
    <t>120 días</t>
  </si>
  <si>
    <t>Conmutadores de distribución para segmento externo de Internet</t>
  </si>
  <si>
    <t>Durante los últimos años se ha estado trabajando en la actualización de los dispositivos de red que permiten la comunicación controlada de la red interna con Internet.
El consumo de ancho de banda de Internet se ha ido incrementando en los últimos años.
 En la actualidad en el segmento de red de Internet externo que permite la conexión de múltiples equipos de redes se cuenta con un conmutador que no posee redundancia y dispone de muy pocos puertos de red libres para crecimiento.
Se requiere dotar al segmento de red mencionado de equipos actualizados, redundantes y con mayor capacidad.</t>
  </si>
  <si>
    <t>Ins Salud</t>
  </si>
  <si>
    <t>Conmutador de acceso y distribución para segunda planta del Hospital</t>
  </si>
  <si>
    <t>El Instituto cuenta en el Hospital del Trauma un conmutador modular WS-C6513-E en operación desde el año 2013.
Según se ha indicado por el fabricante los módulos de red del equipo ya llegarón al fin de su vida útil por lo que no se contará más con soporte de softare o hardware.
Ante un problema en el software o hardware del equipo actual el problema no podría ser solventado 
Con el propósito de mantener una plataforma estable,  sin interrupciones y brindar nuevas funcionalidades para los usuarios finales, se deben adquirir estos conmutadores</t>
  </si>
  <si>
    <t>Conmutadores de "core" para Hospital del Trauma</t>
  </si>
  <si>
    <t>Conmutadores de acceso multi giga</t>
  </si>
  <si>
    <t>Se anotan a continuación un grupo de 79 conmutadores de acceso que están operando en la red del Instituto y que ya han alcanzado su vida útil.
Según un estudio realizado de todos los conmutadores del Instituto, se determina que hay un grupo de 79 equipos con varios años de estar operando y que ya no cuentan con soporte del fabricante en caso de falla. Se hace necesario el remplazo de estos equipos por equipos con mayor capacidad, funcionalidades y soporte del fabricante. Se deben adquirir, adicionalmente, 14 conmutadores LAN de acceso para cubrir nuevas necesidades que en base a la experiencia se han observado se presentan a lo largo de cada año.
Por otro lado, la obsolescencia de un grupo importante de conmutadores del Instituto, los nuevos puntos de acceso inalámbricos que se requieren para brindar conexiones inalámbricas a los usuarios con mayores anchos de banda deben contar con puertos de red cableada con anchos de banda superiores a 1Gbps (con anchos de banda de 2.5, 5Gbps y 10Gbps), esto para que no se conviertan en limitantes en el acceso a los sistemas o aplicaciones. 
Es por esta razón que se considera la adquisición de conmutadores con capacidad de brindar puertos con la tecnología Multigigabit Ethernet. Esto puertos pueden operar con anchos que pueden llegar hasta los 10Gbps sobre el mismo cableado de red UTP con que ya cuenta el Instituto.</t>
  </si>
  <si>
    <t>Enrutador de alta capacidad para las conexiones directas de las nubes.</t>
  </si>
  <si>
    <t>Se requiere contar con un enrutador de alta capacidad para la conexión de los diferentes enlaces de comunicación directos con las nube´s de Azure, Amazon, Google e IBM.
Esta necesidad surge con la tendencia y visión del Instituto de habilitar servicios en la nube donde se requieren de enlaces dedicados que mejoren los tiempos de respuesta con respecto a los enlaces de Internet.
Para ello se requerirá de un enrutador que integre todos estos enlaces directos de las diferentes conexiones hacia las diferentes nubes.</t>
  </si>
  <si>
    <t>Enrutadores para sedes</t>
  </si>
  <si>
    <t>El Instituto cuenta con un grupo de enrutadores  adquiridos hace bastante años que no tienen ya soporte y garantía del fabricante.
Ante un problema en el software o hardware de los equipos actuales el problema no podría ser solventado
 La vida útil de estos equipos es de 5 años. 
Con el propósito de mantener una plataforma estable,  sin interrupciones y brindar mayor capacidad  en procesamiento de datos se deben adquirir nuevos enrutadores.</t>
  </si>
  <si>
    <t xml:space="preserve">Enrutadores para sedes - para instalarse en el centro de datos alterno para habilitar comunicación redundante de los enlaces contingentes de las sedes y puntos de servicio </t>
  </si>
  <si>
    <t>Enrutadores para sedes - para reemplazo en caso de fallas de los equipos que se encuentran en operación</t>
  </si>
  <si>
    <t>Unidad de Centro de Datos del Departamento de Ingeniería y Mantenimiento</t>
  </si>
  <si>
    <r>
      <rPr>
        <b/>
        <sz val="11"/>
        <color theme="1"/>
        <rFont val="Calibri"/>
        <family val="2"/>
        <scheme val="minor"/>
      </rPr>
      <t xml:space="preserve">Objetivo Específico 1: </t>
    </r>
    <r>
      <rPr>
        <sz val="11"/>
        <color theme="1"/>
        <rFont val="Calibri"/>
        <family val="2"/>
        <scheme val="minor"/>
      </rPr>
      <t xml:space="preserve">Lograr la maduración del modelo operativo de TIC para el mantenimiento y sostenibilidad de la infraestructura, que administre la  inversion tecnológica y  los estándares de gestión por procesos, riesgos y mejora contínua,(adopción del modelo nube.tierra, creación de valor, servicio al cliente.) 
</t>
    </r>
    <r>
      <rPr>
        <b/>
        <sz val="11"/>
        <color theme="1"/>
        <rFont val="Calibri"/>
        <family val="2"/>
        <scheme val="minor"/>
      </rPr>
      <t>Meta Específica 4</t>
    </r>
    <r>
      <rPr>
        <sz val="11"/>
        <color theme="1"/>
        <rFont val="Calibri"/>
        <family val="2"/>
        <scheme val="minor"/>
      </rPr>
      <t xml:space="preserve"> Mejorar la experiencia del usuario en su consumo de los servicios de la infraestructura tecnologica incrementando la calidad de servicio en la atención de los requerimientos tanto nivel 2 como cliente interno, asi como la reduccion de las incidencias y su deteccion temprana, mediante la mejora tecnologica y el cumplimiento de los SLA (Acuerdo de nivel de servicio) cumpliendo el 100% del plan de acción. Departamento de Operaciones y Servicios de Tecnología</t>
    </r>
  </si>
  <si>
    <t>Servicio de asistencia técnica preventiva y corrrectiva , renovación de licenciamiento de la infraestructura del cableado estructurado inteligente de los Centros de Datos del INS.</t>
  </si>
  <si>
    <t>El INS posee hoy en día en sus Centros de Datos un sistema de cableado estructurado inteligente, el cual es monitoreado en tiempo real por medio de un sistema de gestión que permite a los administradores ubicar de manera inmediata alarmas en los puntos de red, por otro lado posee certificación TIER IV, las más alta del estándar ANSI/TIA-942, el cual garantiza la disponibilidad de los servicios de los Centros de Datos 99.995% los 365 días del año. Ante este panorama, es muy importante mantener dicha infraestructura de ultima tecnología  en estado optimo, así como también tener flexibilidad ante las nuevas necesidades y proyectos del INS para el crecimiento de la infraestructura de los Centros de Datos.</t>
  </si>
  <si>
    <t>S.Hospital del Trauma</t>
  </si>
  <si>
    <t>Habilitación de dos fibras ópticas de 96 hilos entre el cuarto de comunicaciones en INS Salud y el centro de datos alterno.</t>
  </si>
  <si>
    <t>El Instituto requiere brindar una solución de disponibilidad de red en el Hospital del Trauma y sus sitios remotos para la habilitación y utilización de los sistemas informáticos.
Con el objetivo de minimizar los riesgos y atender los ya materializados (indisponibilidad de la plataforma de red), se debe contar con la habilitación de dos fibras ópticas de 96 hilos cada una entre el cuarto de telecomunicaciones ubicado en el edificio Negro hacia el centro de datos alterno. De esta forma, se trasladarían los dos equipos de núcleo de red que se encuentran operando en dicho cuarto hacia una ubicación que cuenta con los mejores sistemas de seguridad y disponibilidad tanto para el suministro eléctrico, así como para los sistemas de UPS y aires acondicionados.
Así las cosas, esta dependencia proveería al servicio hospitalario de una plataforma de red más robusta acorde a lo requerido por ese despacho. Al estar hospedados en un edificio denominado “centro de datos alterno” calificado como TIER IV, una de las mayores certificaciones en cuanto a hospedaje de equipos se refiere.
Con la habilitación de estas fibras se habilitan mayor cantidad de conexiones entre el Hospital e INS Salud con el centro de datos alterno permitiendo una mayor disponibilidad tanto en interfaces de conexión como redundancia en caso de fallas de este componente físico.</t>
  </si>
  <si>
    <t>Renovación de 2500 licencias para dispositivos de autenticación y control de acceso ISE adquiridos mediante licitación del 2019 y en operación en la red desde al año 2020.</t>
  </si>
  <si>
    <t>El Instituto cuenta en el Centro de Datos Principal con dos servidores de autenticación y control de acceso ISE.
Se requiere continuar utilizando las funcionalidades de seguridad ofrecidas por los servidores de autenticación y control de acceso ISE.
Se require aprovechar las nuevas funcinalidades que ofrece la herramienta y aplicarlas a la redes cableadas y redes inalámbricas del Instituto.</t>
  </si>
  <si>
    <t>Muros de Fuego para el: Centro de Datos Principal y Centro de Datos Contingente</t>
  </si>
  <si>
    <t>El Instituto cuenta en el Centro de Datos Principal y Alterno con con dos Firewalls ASA modelo 5585-X están operando en la red desde hace bastantes años. Estos ASA 5585-X han provisto al Instituto de funcionalidades de VPN con la nube de Azure. A pesar de los buenos resultados que se han obtenido con los ASA, las amenaces han ido evolucionando y los ataques a las redes cada vez son más sofisticados, por lo que se debe considerar una actualización en estos elementos de red.</t>
  </si>
  <si>
    <t>Puntos de acceso inalámbricos</t>
  </si>
  <si>
    <t>El Instituto ha hecho una inversión importante en computadoras portátiles con soporte para el protocolo inalámbrico WiFi6. Además, se han identificado que el Instituto debe sustituir 121 puntos de acceso inalámbricos para los cuales vence su vida útil (obsolescencia) y fueron reportados por el fabricante que ya no cuentan o contarán con soporte para resolución de problemas. Se debe adquirir, adicionalmente, 19 puntos de acceso para cubrir nuevas necesidades y para brindar cobertura en áreas en donde se han detectado problemas de baja potencia en la señal inalámbrica en los diferentes edificios, sedes y puntos de venta.</t>
  </si>
  <si>
    <t>Sensores activos para red inalámbrica</t>
  </si>
  <si>
    <t>El Instituto ha hecho una inversión importante en la red inalambrica distribuida en oficinas principales, hospital, sedes y puntos de venta.
Se desea integrar a la red inalámbrica dispositivos externos sensores activos que estén en capacidad de proporcionar información de eventos de interferencias que se puedan presentar en los sitios donde se coloquen.
La idea es proveer herramientas que permitan diagnosticas y solventar los problemas que se presenten.</t>
  </si>
  <si>
    <t>Herramienta de Administración de la red inalámbrica.</t>
  </si>
  <si>
    <t>El fabricante de los diferentes elementos que conforman la red inalámbrica del instituto ha desarrollado nuevos dispositivos de redes inalámbricas tales como controladores, puntos de acceso y sensores inalámbricos, que cuentan con nuevas capacidades, funcionalidades y soportan nuevos protocolos de seguridad.
El Instituto ya cuenta con muchos de estos nuevos componentes de red inalámbrica en operación y para sacar el máximo provecho es conveniente también la actualización del sistema de administración por un nuevo sistema de gestión de redes inalámbricas.
El nuevo sistema de gestión de redes inalámbricas cuenta con funciones similares a las que ya se tienen en el Cisco Prime 3.9 pero se incluyen muchas más funcionalidades que serán de gran ayuda para el Instituto en la administración de la red.</t>
  </si>
  <si>
    <t>Herramienta de administración de configuración (compra inicial + instalación)</t>
  </si>
  <si>
    <t>El Instituto requiere contar con una herramienta que permita el respaldo automatizado de las configuraciones de los equipos que conforman la plataforma de telecomunicaciones.
Esta herramienta permitirá que en caso de fallas se pueda reducir el tiempo de habilitación del servicio de red al contar con la configuración más reciente. De igual forma, esta herramienta lleva un control de versiones de las configuraciones, donde se pueden comparar permitiendo una revisión de cambios más detallada en caso de un error involuntario en la ejecución de un cambio lógico en el equipo.
Por otro lado, en oficio AU-00193-2021, del 11-02-2021, Informes con los resultados de la Auditoría de “Configuración” y “Ciberseguridad”, tarjeta TS-22221, R.31</t>
  </si>
  <si>
    <t>Herramienta de administración de configuración (horas de asistencia )</t>
  </si>
  <si>
    <t>Instalación, configuración y administración de un sistema integrado de seguridad institucional</t>
  </si>
  <si>
    <t xml:space="preserve">El Ins cuenta con ubicaciones en los cuales se mantiene personal y clientes a los cuales se les debe asegurar la seguridad durante su permanencia y la custodía de todos los activos ubicados en el sitio. Para dichas ubicaciones se deben de contar con las condiciones indicadas en la norma NFPA-72 y adicionalmente se deben cumplir con los requesitos solicitados por el ministerio de Salud para los respectivos permiso de funcionamiento. </t>
  </si>
  <si>
    <t>Compra de dispositivos para sistemas de robo e incendio y cámaras de seguridad institucioanl</t>
  </si>
  <si>
    <t>Dispositivos requeridos para la puesta en funcionamiento de los sistemas de incendio y robo</t>
  </si>
  <si>
    <t>Actualmente se encuentran en funcionamiento un total de 1695 cámaras de las cuales 339 se encuentran en estado de obsolescencia y distribuidas en todas las distintas localidades que conforman el Grupo INS. Adicionalmente, para el año 2023 se deben atender  nuevas necesidades solicitadas en oficios CMS-00626-2021, CMS-00663-2021, CMS-00716-2021, CMS-01189-2021, CMS-01191 y SAS 352240, lo anterior suma un total de 127 cámaras, y se deberá de continuar con la actualización de los equipos por obsolescencia para lo cual se considera el cambio de un 20% de la plataforma, lo anterior nos representa un total de 339 cámaras. Por lo indicado el total de cámaras requeridas serán de 466 equipos.</t>
  </si>
  <si>
    <t>Herramienta para la salud operativa de la plataforma de red (compra inicial + instalación)</t>
  </si>
  <si>
    <t>El Instituto no cuenta con una herramienta de monitoreo específica de red que permita suministrar información para prevenir y resolver en el menor tiempo posible una incidencia que se presente tanto en los equipos como en los enlaces de red. 
Esta herramienta permitirá que en caso de fallas se pueda reducir el tiempo de habilitación del servicio de red brindando información adicional que en este momento no es visible para los técnicos de red.
Con esta herramienta se podrá medir el rendimiento de la red, así como analizar (netflow) el tráfico de red. Esta información es crítica para el conocimiento de los técnicos y mejorar el rendimiento de los diferentes segmentos de red que se encuentran en operación en el Instituto.</t>
  </si>
  <si>
    <t>Herramienta para la salud operativa de la plataforma de red (horas de asistencia)</t>
  </si>
  <si>
    <t>Servicios por demanda de nuevos desarrollos de software Microsoft .Net</t>
  </si>
  <si>
    <t>Es necesario contratar este tipo de recursos especializados dado que en la planilla INS no se cuenta con ese personal técnico.
El contrato de servicio actual (Contrato N° 2018PP-000070-0001000001 - Servicio de Programadores) esta en su última renovación la cual vence el 1 de marzo 2023, por lo que se necesita gestionar el nuevo contrato para dar continuidad al servicio.
El personal a contratar será responsable de diseñar, desarrollar, probar y mantener el software de alta calidad de las plataformas .Net, Oracle y de otras tecnologías emergentes, en aras de satisfacer las necesidades empresariales y de los clientes, aplicando marcos de trabajo ágiles o tradicionales, según el proceso de gestión de construcción y liberación de TI. 
Todo esto con la visión de ampliar la capacidad del equipo de desarrollo, exclusivamente para aplicaciones nuevas y en apoyo a los objetivos establecidos en el PETIC y a la Transformacion Digital de los procesos del INS, asimismo, en colaboración de la ambición digital de las acciones estratégicas del 2023 y 2024.</t>
  </si>
  <si>
    <t>Anual + 3 renovación</t>
  </si>
  <si>
    <t>Servicios por demanda de nuevos desarrollos de software Tecnologías emergentes</t>
  </si>
  <si>
    <t>Servicios por demanda de nuevos desarrollos de software Oracle</t>
  </si>
  <si>
    <t>Servicios por demanda de  QA Tester y QA Automation</t>
  </si>
  <si>
    <t>Es necesario contratar este tipo de recursos especializados dado que en la planilla INS no se cuenta con ese personal técnico.
El contrato de servicio actual (Contrato N° 2018PP-000070-0001000001 - Servicio de Programadores) esta en su última renovación la cual vence el 1 de marzo 2023, por lo que se necesita gestionar el nuevo contrato para dar continuidad al servicio.
El personal a contratar es responsable de la planificación, implementación y automatización de las pruebas de garantía de calidad. Las responsabilidades incluyen el desarrollo de planes de prueba, la creación de casos de prueba, la redacción de código de automatización de pruebas y la generación de informes de resultados, según el proceso de gestión de construcción y liberación de TI. 
Todo esto con el fin de ejecutar a las actividades ya iniciadas y lo establecido para la ejecución del proceso de construcción y liberación. Como también, en apoyo a los objetivos establecidos en el PETIC y a la Transformacion Digital de los procesos del INS, asimismo, en colaboración de la ambición digital de las acciones estratégicas del 2023 y 2024.</t>
  </si>
  <si>
    <t>Servicio por demanda de Especialistas de DevOps</t>
  </si>
  <si>
    <t>Es necesario contratar este tipo de recursos especializados dado que en la planilla INS no se cuenta con ese personal técnico.
El contrato de servicio actual (Contrato N° 2018PP-000070-0001000001 - Servicio de Programadores) esta en su última renovación la cual vence el 1 de marzo 2023, por lo que se necesita gestionar el nuevo contrato para dar continuidad al servicio.
El personal a contratar será el responsable de atender requerimientos relacionados con Azure DevOps, así como el uso en sí del Azure.
Todo esto con el fin de ejecutar a las actividades planificadas a iniciar en el 2022 y lo establecido para la ejecución del proceso de construcción y liberación, en complemento a la estrategia digital. Como también, en apoyo a los objetivos establecidos en el PETIC y a la Transformacion Digital de los procesos del INS, asimismo, en colaboración de la ambición digital de las acciones estratégicas del 2023 y 2024.</t>
  </si>
  <si>
    <t>Servicio por demanda Coach Agile</t>
  </si>
  <si>
    <t>Es necesario contratar este tipo de recursos especializados dado que en la planilla INS no se cuenta con ese personal técnico.
El personal a contratar es responsable de ser evangelista y acelerador para la adopción de marcos de trabajo ágiles (por ejemplo, Scrum, Kanban, Scaled Agile Framework) y prácticas (por ejemplo, realización de stand-ups diarios, retrospectivas, gestión de backlog). Proporcionan capacitación y entrenamiento para desarrollar la madurez de los equipos en enfoques ágiles, medir el progreso para superar obstáculos e impulsar la mejora continua, y defender la agilidad para las partes interesadas.  
Todo esto con el fin de dar continuidad a las actividades planificadas a iniciar en el 2022 y lo establecido para la puesta en marcha del proceso de construcción y liberación, enfocándonos en busca de ir transformando todos los equipos que se mantengan en un enfoque metodológico tradicional a equipos ágiles, brindando un acompañamiento y generando puntos de mejora sobre los nuevos equipos y los que ya están ejecutando marcos de trabajo ágil. Asimismo, en apoyo a los objetivos establecidos en el PETIC y a la Transformacion Digital de los procesos del INS, en colaboración con la ambición digital de las acciones estratégicas del 2023 y 2024.</t>
  </si>
  <si>
    <t>0224 – Seguros Automóviles</t>
  </si>
  <si>
    <t>Dpto. Gestion de Raclamos de Automóviles (CGRA)</t>
  </si>
  <si>
    <r>
      <rPr>
        <b/>
        <sz val="11"/>
        <color theme="1"/>
        <rFont val="Calibri"/>
        <family val="2"/>
        <scheme val="minor"/>
      </rPr>
      <t>Objetivo Específico 2</t>
    </r>
    <r>
      <rPr>
        <sz val="11"/>
        <color theme="1"/>
        <rFont val="Calibri"/>
        <family val="2"/>
        <scheme val="minor"/>
      </rPr>
      <t xml:space="preserve">: Fortalecer el proceso indemnizatorio de la línea del Seguro de Automóviles, mediante el seguimiento y cumplimiento del 100% de los planes de acción definidos en el proceso sustantivo. 
</t>
    </r>
    <r>
      <rPr>
        <b/>
        <sz val="11"/>
        <color theme="1"/>
        <rFont val="Calibri"/>
        <family val="2"/>
        <scheme val="minor"/>
      </rPr>
      <t>Meta Específica 3:</t>
    </r>
    <r>
      <rPr>
        <sz val="11"/>
        <color theme="1"/>
        <rFont val="Calibri"/>
        <family val="2"/>
        <scheme val="minor"/>
      </rPr>
      <t xml:space="preserve"> Implementar mejoras en el proceso de indemnización y tiempos de respuesta en los diferentes procesos que ejecuta el Centro de Gestión de Reclamos de Automóviles, mediante el cumplimiento del 100% del plan de acción. Centro de Gestión de Reclamos de Automóviles</t>
    </r>
  </si>
  <si>
    <t>Contratación de derecho de uso y parametrización de un sistema especializado vía internet para la valoración de costos de reparación de daños de vehículos automotores</t>
  </si>
  <si>
    <t xml:space="preserve">La contratación de un sistema de valoración de daños de vehículos, es la única forma de alcanzar el interés general tanto de nuestros asegurados como de la Institución, en razón de que es la herramienta que permite la cuantificación de los daños de los vehículos asegurados y perjudicados que han tenido un accidente amparado por el Seguro Voluntario de Automóviles. Esto de cara a brindar confianza y respaldo a nuestros clientes sobre el fundamento del criterio técnico que se vierte para determinación en el costo de la reparación, identificando además las partidas posibles a sustituir.
El contrato de servicio actual (Contratación Exceptuada 2018PP-E18009M) esta en su última renovación la cual vence el 3 de enero 2023, por lo que se necesita gestionar el nuevo contrato para dar continuidad al servicio. </t>
  </si>
  <si>
    <t>Se remitió de manera anticipada para su aprobación en oficio CGC-01589-2022. Gerencia brindó aval en oficio G-01725-2022 del 26-04-2022.</t>
  </si>
  <si>
    <t>Servicios Empresariales de Tecnología</t>
  </si>
  <si>
    <r>
      <rPr>
        <b/>
        <sz val="11"/>
        <color theme="1"/>
        <rFont val="Calibri"/>
        <family val="2"/>
        <scheme val="minor"/>
      </rPr>
      <t>Objetivo Específico 1:</t>
    </r>
    <r>
      <rPr>
        <sz val="11"/>
        <color theme="1"/>
        <rFont val="Calibri"/>
        <family val="2"/>
        <scheme val="minor"/>
      </rPr>
      <t xml:space="preserve"> Lograr la maduración del modelo operativo de TIC para el mantenimiento y sostenibilidad de la infraestructura, que administre la  inversion tecnológica y  los estándares de gestión por procesos, riesgos y mejora contínua,(adopción del modelo nube.tierra, creación de valor, servicio al cliente.)
</t>
    </r>
    <r>
      <rPr>
        <b/>
        <sz val="11"/>
        <color theme="1"/>
        <rFont val="Calibri"/>
        <family val="2"/>
        <scheme val="minor"/>
      </rPr>
      <t>Meta Específica 5</t>
    </r>
    <r>
      <rPr>
        <sz val="11"/>
        <color theme="1"/>
        <rFont val="Calibri"/>
        <family val="2"/>
        <scheme val="minor"/>
      </rPr>
      <t xml:space="preserve"> Revisar y aplicar las herramientas que nos permiten medir el envejecimiento del software y de la arquitectura tecnológica de cara a la transformación digital, mediante una correcta administración de los requerimientos, los modelos de datos y la lógica de los sistemas cumpliendo con parámetros de calidad, regulación y buenas prácticas de gestión (negocio y tecnología), al finalizar del período 2023 y cumpliendo el 85% de los requerimientos. Servicios Empresariales de Tecnología</t>
    </r>
  </si>
  <si>
    <t>Servicio por demanda Ingenieros de Requerimientos</t>
  </si>
  <si>
    <t xml:space="preserve">Ampliar la capacidad de análisis, elaboración , elicitación de Especificaciones de Requerimientos de Software, ejecución de pruebas de los requerimientos y capacitaciones, de manera que se puedan atender la solicitudes de forma ágil, oportuna y al ritmo requerido por el negocio.
Se tiene como fin dar continuidad a las acciones ejecutadas a partir del año 2022, en concordancia a la adopción de los procesos de la norma 14-17, que propician la estandarización de los procesos, y mejora continua en el desempeño organizacional a efectos de provocar soluciones a la necesidades en el menor tiempo posible, dadas las condiciones de un entorno cambiante. Como referencia a la solicitud se tienen lo objetivos establecidos en el PETIC, incentivando la Transformacion Digital de los procesos del INS.
</t>
  </si>
  <si>
    <t>TOTALES</t>
  </si>
  <si>
    <t>T.Cambio</t>
  </si>
  <si>
    <t>0113-Riesgos</t>
  </si>
  <si>
    <t>Objetivo Específico 1. Administrar en forma integral los riesgos institucionales y de continuidad de las operaciones para mitigar el impacto en el cumplimiento de los objetivos estratégicos de la empresa.
Meta Específica 4. Coordinar los procesos semestrales de calificación nacional y el proceso anual de la calificación internacional de riesgo del INS (Subjefatura).</t>
  </si>
  <si>
    <t>Servicios de una firma calificadora de riesgos local</t>
  </si>
  <si>
    <t>Se  necesita contar con una calificación de riesgo nacional, que le permita al INS cumplir con las disposiciones reglamentarias que rigen el tema de calificación de riesgos, indispensable para la ejecución de las actividades ordinarias de la organización, y competir en el mercado abierto, cumpliendo de esta manera con lo establecido  en el Artículo 25, inciso e) de la Ley Reguladora del Mercado de Seguros, No. 8653.</t>
  </si>
  <si>
    <t>No</t>
  </si>
  <si>
    <t>0124 – Créditos y Cobros</t>
  </si>
  <si>
    <t xml:space="preserve">Cobro Judicial </t>
  </si>
  <si>
    <t>Objetivo Específico 1. Adaptar a las nuevas tendencias la gestión de créditos y cobranza, fortaleciendo su colocación mediante la optimización de procesos para hacerla más rentable durante el 2023.
Meta Específica 8: Efectuar el 100% de los pagos a Proveedores en un plazo no mayor a 10 días, mediante la confección de órdenes de pago.</t>
  </si>
  <si>
    <t xml:space="preserve">El contar con el servicio de notificación de deudores, nos permitirá seguir con el proceso judicial, por cuanto es un requisito notificar al demandado de las diferentes etapas del proceso, esto con la finalidad de recuperar las sumas adeudadas a la Institución mediante esta vía. </t>
  </si>
  <si>
    <t>Mediante este contrato, se  busca la localización de los deudores, con el fin de notificarlos proseguir con los procesos judiciales.</t>
  </si>
  <si>
    <t xml:space="preserve">La necesidad realizar esta contratación es la de contar con un ejecutor de embargos judiciales, con el fin de coordine y tramite antes las autoridades competentes la captura de bienes.  </t>
  </si>
  <si>
    <t>0129 -Relaciones Corporativas</t>
  </si>
  <si>
    <t>Sostenibilidad</t>
  </si>
  <si>
    <t>Compra de Unidades Costarricenses de Carbono</t>
  </si>
  <si>
    <t>El INS para formar parte del Programa País de Carbono Neutralidad 2,0 y como requisito debe compensar aquellas emisiones que no logre reducir en la medición del Inventario de Gases de Efecto Invernadero. Situación que permite convertirnos en la primera empresa de seguros en contar con la licencia de uso carbono neutralidad.
Además, permite atender el Acuerdo de Junta Directiva No. 9030-V del 01 del 11 del 2010 "Programa para que el INS sea una institución Carbono Neutral", y cumplir con los requisitos establecidos en el Sistema de Gestión de Carbono Neutralidad Institucional.</t>
  </si>
  <si>
    <t>Departamento de Promoción y Prevención</t>
  </si>
  <si>
    <t>Objetivo Específico 4. Gestionar la estrategia de prevención del Grupo INS en sus 4 dimensiones: salud general, seguridad y salud en el trabajo, movilidad segura y seguridad humana y patrimonial, con el fin de posicionar su liderazgo en la materia.
Meta 1: Ejecutar en al menos un 85% el programa de prevención correspondiente en las empresas y cantones determinados como prioritarios con el fin de contribuir con la disminución de la siniestralidad para los seguros de RT , SOA, IE y GM durante el año 2023. 
Meta 2-Promover una cultura de prevención durante el año 2023 incorporando lenguaje inclusivo, mediante el desarrollo de al menos 75 actividades dirigidas al sector empresarial y población general.
Meta 5-Atender de manera oportuna el 100% de las solicitudes de clientes no relacionadas a programas específicos de prevención durante el año 2023.</t>
  </si>
  <si>
    <t>Servicio de alimentación e instalaciones equipadas para actividades con clientes en distintas zonas del país.</t>
  </si>
  <si>
    <t xml:space="preserve">Se requiere para cumplir con los objetivos estratégicos del Departamento de Promoción y Prevención en el 2023 con respecto al desarrollo de actividades para las empresas y publico en general.
</t>
  </si>
  <si>
    <t>2  años + 1 renovación</t>
  </si>
  <si>
    <t xml:space="preserve">Departamento de Promoción y Prevención 
</t>
  </si>
  <si>
    <t>Unidad de Seguridad Humana y Patrimonial
Unidad de Movilidad Segura</t>
  </si>
  <si>
    <t>Servicios de facilitadores para el análisis del riesgo ante desastres y respuesta ante emergencias para cantones prioritarios.</t>
  </si>
  <si>
    <t xml:space="preserve">Se requiere contar con el servicio con le fin de cumplir con los objetivos planteados en la estrategia corporativa de prevención así como en cumplimiento de lo indicado en el OE.5 del cual se desarrolla un plan Cultura que abarca distintos cantones del país.
</t>
  </si>
  <si>
    <t>Seguridad y Salud en el trabajo</t>
  </si>
  <si>
    <t xml:space="preserve">Servicios de Instrucción para "Persona Autorizada para las labores de altura y de ingreso a espacios confinados". </t>
  </si>
  <si>
    <t xml:space="preserve">Actualmente los riesgos por caída de alturas se constituyen en las principales causas de accidentes graves y fatales representando un costo elevado para el regímen de riesgos del trabajo así mismo los espacios confinados son de las actividades de mayor riesgo que en caso de ocurrencia sus consecuencias son de alta gravedad. Es importante reconocer que este tipo de actividades requieren de un conocimiento de los riesgos de previo por lo tanto las actividades de formación deben ser lo más similar a las condiciones que se encontraran los trabajadores en su labor. </t>
  </si>
  <si>
    <t>Museo del Jade</t>
  </si>
  <si>
    <t>Objetivo Específico 5. Generar valor compartido, e incidir en el desarrollo sostenible del país mediante la conservación, revitalización y divulgación del patrimonio arqueológico y artístico que custodia el INS, exhibiendo de forma innovadora las colecciones, para fomentar la investigación, promover el aprendizaje y esparcimiento, e impulsar propuestas artísticas nacionales y foráneas.
Meta Específica 2. Ejecutar las propuestas planteadas en el objetivo por medio de los proyectos de educación, investigación y exhibición de las colecciones arqueológicas y artísticas, desarrollando el 100% de las acciones programadas para el periodo 2023 (Museo, Gestión Técnica).</t>
  </si>
  <si>
    <t>Servicos profesionales en filología</t>
  </si>
  <si>
    <t xml:space="preserve">Se requiere el servicio para solventar necesidades de revisiones filológicas para los textos de las exposiciones temporales, guiones, textos educativos entre otros documentos que requieran de dicha especialización a efectos de presentación al público en general del Museo de Jade.
</t>
  </si>
  <si>
    <t>Servicios profesionales en traducción</t>
  </si>
  <si>
    <t xml:space="preserve">Se requiere el servicio para solventar necesidades de traducciones para los textos de las exposiciones temporales, guiones, textos educativos entre otros documentos que requieran de dicha especialización, a efectos de prestnación al público en general del Museo del Jade que representa una gran cantidad de visitantes extranjeros que requieren el lenguaje en inglés.
</t>
  </si>
  <si>
    <t>Objetivo Específico 5. Generar valor compartido, e incidir en el desarrollo sostenible del país mediante la conservación, revitalización y divulgación del patrimonio arqueológico y artístico que custodia el INS, exhibiendo de forma innovadora las colecciones, para fomentar la investigación, promover el aprendizaje y esparcimiento, e impulsar propuestas artísticas nacionales y foráneas.
Meta Específica 1. Ejecutar las propuestas planteadas en el objetivo por medio de los proyectos de conservación, comunicación y mantenimiento de las colecciones arqueológicas y artísticas, desarrollando el 100% de las acciones programadas para el periodo 2023 (Museo, Control y Gestión).</t>
  </si>
  <si>
    <t>Servicios profesionales para el registro y avalúo de la Colección de Arte Visual del INS</t>
  </si>
  <si>
    <t xml:space="preserve">Como parte de las recomendaciones de la Auditoria y Gerencia del INS, se solicita la contratación de un especialista para actualizar la información y valor de la colección artistica del INS.  
</t>
  </si>
  <si>
    <t xml:space="preserve">Servicios Propfesionales para la recopilación de la historia institucional.  
</t>
  </si>
  <si>
    <t>Anual + 2 renovaciones</t>
  </si>
  <si>
    <t>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3. 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t>
  </si>
  <si>
    <t>Recolección, tratamiento, y disposición final de residuos reciclables y valorizables generados en el  Grupo I.N.S</t>
  </si>
  <si>
    <t xml:space="preserve">Vencimiento de la licitación 2019LA-000005-0001000001, Se requiere contratar una empresa que brinde el tratamiento adecuado de los residuos generados por el Grupo I.N.S en sus instalaciones, con el fin de cumplir con los objetivos institucionales en materia de sostenibilidad, en acatamiento de lo estipulado en la Ley #8839 Ley para la Gestión Integral de Residuos.  Además,  que no se cuenta ni con el recurso humano ni con los equipos necesarios para atender esta necesidad.   </t>
  </si>
  <si>
    <t xml:space="preserve">Servicios de transporte modalidad taxi según demanda en zonas descentralizadas </t>
  </si>
  <si>
    <t>El Instituto Nacional de Seguros requiere contratar el servicio de transporte de personas bajo la modalidad de taxi, con el fin de atender las necesidades de las dependencias en la realización de sus procesos y sus funciones, de forma que se brinde al cliente una atención oportuna y de calidad. Este tipo de transporte permite reducir los tiempos de respuesta al cliente, así como minimizar gastos operativos  en rubros como combustible, mantenimiento, marchamo y seguros.  De igual forma, permite maximizar los recursos económicos institucionales pues se reduce el gasto en mantenimiento de  flotilla, combustible, seguros y  marchamos. Adicionalmente, permite minimizar la huella de carbono y se es parte de la meta país de Carbono Neutral al reducir la emisión de gases efecto invernadero al no utilizar una flotilla propia.</t>
  </si>
  <si>
    <t>Si</t>
  </si>
  <si>
    <t>Contrato para la prestación de Servicios Postales ente el Instituto Nacional de Seguros y Correos de Costa Rica</t>
  </si>
  <si>
    <t xml:space="preserve">Sustituir los servicios actuales del Contrato N° 2019CD-000247-0001000001 (A19247E). No se cuenta con la cantidad de vehículos y motocicletas, así como el recurso humano para atender el servicio a nivel nacional.  Es indispensable el trasiego de documentación entre las corredoras y agentes de seguros y las instalaciones de las diferentes sedes donde se tramitan los seguros. </t>
  </si>
  <si>
    <t>Centro de Monitoreo y Seguridad (CMS)</t>
  </si>
  <si>
    <t xml:space="preserve">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 2.  Atender las necesidades institucionales en materia de seguridad humana y patrimonial, mediante el cumplimiento del 100% del plan de acción. 
Acción # 4. Cumplir con la programación de adquisición y contratación establecida en el plan anual de compras para bienes y servicios nuevos del periodo, así como con la administración efectiva de la ejecución de los contratos adjudicados para prestación de servicios, adquisición de suministros y activos, necesarios para brindar la seguridad patrimonial y humana al Grupo INS.
</t>
  </si>
  <si>
    <t>Servicio de alquiler de vehículo de transporte personal</t>
  </si>
  <si>
    <t xml:space="preserve">Dadas las funciones de patrullaje de los oficiales, se hace necesaria la pronta respuesta ante un evento tales como accidentes de tránsito o incidentes entre los usuarios.  En la Red de Servicios de Salud, las torres cuentan con varios pisos, por lo que la atención de lo indicado será mas oportuna. El equipo podrá utilizarse en la mayoría de las ubicaciones del Grupo INS y su finalidad es simplificar la jornada laboral, mejorar la movilidad y la eficiencia de los colaboradores dado que moviliza al personal en grandes superficies e instalaciones aportando mayor presencia y mejor visibilidad por parte del usuario.  Otro aspecto importante es el recorrido que efectúa el supervisor en todos los puestos que debe revisar ya que con este implemento, será posible una mayor número de visitas a los puestos.  Actualmente, por los medios convecionales,  el supervisor, efectua dos rondas en todos los puestos, con el alquiler del equipo, se duplica esa cantidad efectuando así una supervisión mas efectiva. Con el uso del equipo, podría reducirse la cantidad de oficiales que se requieren en actividades externas como vigilancia del parqueo en F5 de Bomberos cuando se realizan actividades institucionales, de esta forma, en lugar de enviar dos recursos, se enviaría uno solamente. El equipo podrá utilizarse en otras actividades institucionales tales como el Festival de la luz, eventos deportivos y otros.    </t>
  </si>
  <si>
    <t>Servicios de Mantenimiento y Recarga de Extintores</t>
  </si>
  <si>
    <t>La necesidad corresponde al cumplimiento de la normativa nacional e internacional. Aunado a esto, se deben mantener los permisos de funcionamiento que otorga el Ministerio de Salud, para los cuales se realizan inspecciones periódicas en donde se verifica que los extintores se encuentren a derecho. Así mismo, la institución debe ser un referente en materia de prevención.</t>
  </si>
  <si>
    <t>Servicio de alquiler de polígono de tiro.</t>
  </si>
  <si>
    <t>Se requiere la práctica de tiro para los funcionarios que portan el arma de reglamento.  El reglamento exige las renovaciones de los permisos de portación de armas por lo que se debe mantener el estándar y la pericia para la manipulación de éstas.</t>
  </si>
  <si>
    <t>Unidad de Ingeniería</t>
  </si>
  <si>
    <t>Objetivo Específico 1.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Meta Específica 5. Sustentar y dar continuidad al proceso de mejora contínua mediante la aplicación del modelo definido para la gestión del mantenimiento, diseño y construcción, utilizando las herramientas tecnológicas actuales, administrando los riesgos y en apego al eje transversal de sostenibilidad del Grupo INS</t>
  </si>
  <si>
    <t>Contratar los servicios para el diseño de sistemas contra caídas y acceso en cuerdas en los diferentes edificios del INS</t>
  </si>
  <si>
    <t>La contratación se desprende de la necesidad de un sistema ingenieril de trabajos en altura y prevención de caídas en los edificios de sedes, puntos de servicio, puntos de venta, complejo INS Salud, Centros médicos regionales del INS en el territorio nacional, Oficinas Centrales y Museo del Jade.</t>
  </si>
  <si>
    <t xml:space="preserve">Contratar los servicios para intervenir los diferentes edificios de la zona de Guanacaste, para cumplir con los criterios de accesibilidad (ley 7600)
</t>
  </si>
  <si>
    <t>Es necesario realizar las mejoras con el objetivo de brindar acceso universal a las instalaciones del INS</t>
  </si>
  <si>
    <t>Mantenimiento General</t>
  </si>
  <si>
    <t xml:space="preserve">Mantenimiento de elevadores costado este Oficinas Centrales y Sede La Merced </t>
  </si>
  <si>
    <t xml:space="preserve">Mejoras en cuartos de UPS oficinas centrales </t>
  </si>
  <si>
    <t>Se requiere realizar las mejoras dentro de los cuartos de UPS ya que presentan varios daños en pisos, paredes y cielo razos lo que presenta un riesgo de operación para los equipos ubicados a lo interno y que se encargan de respaldar los sistemas de computo de cada nivel de oficinas centrales lo que a su vez permite la conexión local y remota de los colaboradores en teletrabajo.</t>
  </si>
  <si>
    <t>Se requiere brindar mantenimiento a los sistemas de aire acondiconado con el fin de mantenerlos operando en optimas condiciones tanto para alargar su vida util como para acondiconar las difenetes zonas para las que fueron diseñados, esto permite brindar las condiciones de ambiente agradable y confortable a nuestros clientes, pacientes y colaboradores, asi como los recintos donde operan equipos que requieren ser cimatizados para su correcta operación.</t>
  </si>
  <si>
    <t xml:space="preserve">Mantenimiento preventivo y servicio técnico de extractores del M2 oficinas centrales </t>
  </si>
  <si>
    <t>Se requiere el servicio para mantener en óptimas condiciones de operación los extractores del Mezzanine dos de oficinas centrales de forma que realicen un adecuado movimiento y renovación del aire de las zonas de atención de publico y donde desarrollan sus labores nuestros colaboradores, esto como una medida de bienestar, ya que las renovaciones de aire con necesarias en la zona por las condiciones físicas de altura con respecto a los cielos rasos.</t>
  </si>
  <si>
    <t>Mantenimiento preventivo y servicio técnico de Inversores con paneles solares</t>
  </si>
  <si>
    <t>El servicio a contratar permite mantener los sistemas de inversores operando de forma adecuada tanto en sus comonentes internos como en sus sistemas de baterías y paneles solares que los conforman, de esta forma se asegura un máximo aprovechamiento de la radiación solar, lo que segura no solo la continuidad del negocio pues estos equipos brindan respaldo ante cortes de energía prolongados sino que se contribuye a las polticas de sostenibilidad y reducción de huella ecológica y programas de bander a azul institucionales.</t>
  </si>
  <si>
    <t>Los servicios a contratar pretenden mantener en optimas condiciones de operación los sistemas eléctricos principales tanto de Oficinas Centrales, INS SALUD  como de HDT de tal manera que no representen riesgo de corto circuito o sobre carga lo que podria ocasionar la interrupción de los servicios en su totalidad, tambien el proceso pretende que por medio de la constratación se cuente con tiempos de solución aceptables ante fallos o situaciones emergentes de forma imprevista. Todo con la intención de asegurar de forma integral la continuidad de negocio de cada sitio.</t>
  </si>
  <si>
    <t xml:space="preserve">Reparaciones Sede La Merced
</t>
  </si>
  <si>
    <t xml:space="preserve">Debido a la condicion actual del edificio mas su antigüedad se requiere brindarle varios servicios de mantenimiento de infraestructura para ofrecer de forma adecuada los servicios normales, además por tratarse de un edifico catalogado como patrimonio nacional el INS debe procuprar su mantenimiento de forma adecuada </t>
  </si>
  <si>
    <t xml:space="preserve">Cambio de puertas frontispisio
</t>
  </si>
  <si>
    <t>Se requiere las reparaciones debido a los constantes daños que sufren las puertas de la entrada principal de las oficinas centrales no solo para su correcto funcionamiento sino tambien como medida preventiva ante un posible accidente por algun desprendimiento, asi como por motivos de seguridad institucional.</t>
  </si>
  <si>
    <t>Meta Específica 5. Sustentar y dar continuidad al proceso de mejora contínua mediante la aplicación del modelo definido para la gestión del mantenimiento, diseño y construcción, utilizando las herramientas tecnológicas actuales, administrando los riesgos y en apego al eje transversal de sostenibilidad del Grupo INS</t>
  </si>
  <si>
    <t xml:space="preserve">Mantenimiento de fachadas 
</t>
  </si>
  <si>
    <t>Alargar la vida útil de las superficies y estructuras, pues según las zonas geográficas las condiciones climatológicas cambia y esto produce daños severos en caso de no ser prevenidos o corregidos en tiempo y forma adecuada.Con este procesos de mantendrá una vigencia de los colores, texturas y acabado que exige nuestro libro de marca de infraestructura.</t>
  </si>
  <si>
    <t>Anual +3 renovaciones</t>
  </si>
  <si>
    <t xml:space="preserve">Mantenimiento de validador de tickets Sede Escazú Village
</t>
  </si>
  <si>
    <t xml:space="preserve">El servicio mantendrá en óptimas condiciones el sistema de acceso al parqueo general de la Sede del INS ubicada en Village Escazu. 
De forma que se garantiza su correcto funcionamiento para brindar los controles de acceso adecuados y controlados a la clientela que demanda los servicios del INS como a las personas colaboradoras de la institución.
Con el funcionamiento óptimo del sistema se evitan molestias o retrasos durante la visita que se realiza a la Sede Village Escazu, ya que permite una apertura adecuada de los controles de acceso vía ticket. </t>
  </si>
  <si>
    <t xml:space="preserve">Servicio de suministro e instalación de ciclo parqueos según demanda
</t>
  </si>
  <si>
    <t>Se trata de elementos para colaborar con las politicas nacionales de Sostenibilidad contribuyendo a que clientes, visitante y colaboradores puedan dejar sus biciletas en áreas especialmente diseñadas para ese fin, que puedan colocrale elementos de seguridad como cadenas o candados, asi como inflar alguna bicicelta qie lo requiera, de esta forma se brinda una opción adiconal de comodidad y bienestar.</t>
  </si>
  <si>
    <t xml:space="preserve">Reparación de losa y cielo raso salida sótano de oficinas centrales
</t>
  </si>
  <si>
    <t>El servicio permite atender de forma adecuada las filtraciones de lluvia que se detectaron durante el invierno del año 2021. Esto permite corregir los daños a los cielo rasos del área, mismos que debieron ser retirados del sitio hasta tanto no se repare de forma adecuada las filtraciones. Esta intervención previene inconvenientes en la superficie de la rampa de salida del sótano lo que la mantendría seca en época de lluvias a equipos en caso de que se expongan a las filtraciones  Minimiza las intervenciones por parte del personal de mantenimiento del INS.</t>
  </si>
  <si>
    <t>Mantenimiento -Museo del Jade</t>
  </si>
  <si>
    <t xml:space="preserve">Servicio de suministro e instalación de cortina arrollable y puerta de emergencia para el edificio del Museo del Jade </t>
  </si>
  <si>
    <t>Se requiere contar con los activos del Museo en óptimas condiciones de funcionamiento, con el objetivo principal de permitir la utilización normal de los mismos por parte de los colaboradores y así poder brindar un servicio acorde a las necesidades de los usuarios, buscando con esto generar eficiencia, y a la vez aumentar la conservación de los bienes en condiciones favorables, con el objetivo de procurar la cobertura técnica de los mismos, y minimizar el riesgo operativo producto de no contar con servicios de mantenimiento para atender los requerimientos que se puedan presentar.</t>
  </si>
  <si>
    <t xml:space="preserve">Servicio de mantenimiento preventivio y servicio técnico del sistema de BMS de Oficinas Centrales del INS </t>
  </si>
  <si>
    <t>Suministro e instalación de Sistema BMS para Oficinas Centrales</t>
  </si>
  <si>
    <t>Mantenimiento Correctivo e impermeabilización de fosa de Transformador e Integración del sistema de comunicación del Interruptor Principal del Museo del Jade del Instituto nacional de Seguros
Moisés</t>
  </si>
  <si>
    <t>Se requiere contar con el sellado de la fosa del transformador ya que se esta filtrando aguas desde la fosa a la subestación por medio del cableado de conexión de los dispositivos instalados en sitio</t>
  </si>
  <si>
    <t xml:space="preserve">Mantenimiento Preventivo y Servicio Técnico del Sistema Eléctrico del Museo del Jade
</t>
  </si>
  <si>
    <t xml:space="preserve">Los presentes requerimientos se desprenden de la necesidad de dar el mantenimiento adecuado del sistema Eléctrico del Museo del Jade, con el fin de contar con los bienes propiedad del INS en óptimas condiciones de funcionamiento, con el propósito de permitir la utilización normal de los mismos por parte de los funcionarios de la institución y minimizar los tiempos que los equipos puedan estar fuera de operación.     </t>
  </si>
  <si>
    <t>Diseño, suministro e instalación de puertas de vidrio con motor para el Museo del Jade</t>
  </si>
  <si>
    <t>Demolición de paredes y sustitución de rejas en el parqueo oeste del edificio de Oficinas Centrales.</t>
  </si>
  <si>
    <t>Debido a la mala apariencia que da las estructuras existentes, remanentes de los edificios que fueron demolidos en el parqueo oeste, así como el estado de las rejas existentes y la imagen que reflejan del Parqueo Oeste donde se resguarda la flotilla institucional, se requiere realizar la demolición de paredes de mampostería y rejas existentes y la construcción de rejas que brinden un mejor aspecto a la imagen institucional.</t>
  </si>
  <si>
    <t>U. de Centro de Datos</t>
  </si>
  <si>
    <t>Se requiere la contratacion de una empresa experta en realizar Mantenimiento preventivo, predictivo y servicio técnico a Sistemas y Equipos Electromecánicos de Centros de Datos, par contar con la redundancia total según la configuración de diseño TIER 4 de los Centros de Datos Principal y Alterno.</t>
  </si>
  <si>
    <t>Suministro e instalación según demanda de cercas eléctricas</t>
  </si>
  <si>
    <t>El servicio se requiere para dotar en diferentes sitios del país de cercas electrificadas, esto por solicitud del Centro de Monitoreo y Seguridad mediante oficio CMS-01126-2021.
El Centro de Monitoreo y Seguridad, dentro de su rol de prevención y protección de la seguridad humana y patrimonial del Grupo INS, de manera periódica realiza estudios de seguridad en los diversos edificios de la Institución, esto con lleva el análisis de estadística criminal que impactará de manera directa las estrategias de seguridad que la Institución estructure en el periodo de corto y mediano plazo.
Lo anterior, ha generado la necesidad de una coordinación interdepartamental entre el Departamento de Ingeniería y Mantenimiento con el Centro de Monitoreo y Seguridad, con el fin de identificar riesgos asociados a incidencias de tipo patrimonial como lo son hurtos, robos y asaltos que puedan impactar de manera directa los intereses institucionales, sus funcionarios y clientes. De ahí la oportunidad de buscar estrategias que generen un beneficio de protección integral a los edificios INS, siendo esta medida la colocación de cercas eléctricas que permitan aumentar el nivel de protección de los recintos institucionales.</t>
  </si>
  <si>
    <t>Contratación para la administración de los Centros de Datos TIER IV del Instituto Nacional de Seguros</t>
  </si>
  <si>
    <t>Centro de Distribución y Logística</t>
  </si>
  <si>
    <t>Unidad de Regencia y Logística</t>
  </si>
  <si>
    <t>Objetivo Específico 3. Optimizar los procesos internos del CEDINS para garantizar el cumplimiento normativo (interno y externo) que regula la actividad del Centro de Distribución y Logística, así como el uso eficiente de los recursos administrados.
Meta Específica 1. Planear y ejecutar la logística de almacenamiento y distribución de los inventarios bajo límites de control y especificación definidos por mejora continua, alcanzando un promedio en los niveles de indicadores logísticos no menor a un 98,25% (Unidad de Logística y Regencia en Cadena de Abastecimiento).</t>
  </si>
  <si>
    <t>Servicio de mantenimiento preventivo y correctivo para carretillas hidráulicas</t>
  </si>
  <si>
    <t>Dar mantenimiento adecuado a los equipos cuyo uso es de vital importancia para asegurar la continuidad de las operaciones del CEDINS (recepción y despacho), y por ende, asegurar la distribución de insumos al HDT, Centros Médicos, Sedes, Puntos de Servicio, Oficinas Centrales, etc. 
Las 4 carretillas que recibirán el mantenimiento aún cuentan con algunos años de vida útil.</t>
  </si>
  <si>
    <t>Servicio de mantenimiento preventivo para romanas</t>
  </si>
  <si>
    <t xml:space="preserve">Las romanas juegan un papel vital dentro de operaciones como la del CEDINS, pues permiten verificar el peso de las tarimas que se reciben, resguardan y se distribuyen, asegurando la capacidad máxima de carga de los racks, los equipos de levante, los vehículos de distribución.  Se busca darle continuidad a su mantenimiento, porque todavía cuentan con vida útil.
</t>
  </si>
  <si>
    <t xml:space="preserve">Contratación de Servicio de Mapeo y Humedad para la droguería (almacenamiento y distribución)
</t>
  </si>
  <si>
    <t xml:space="preserve">Se requiere este servicio para cumpolir con lo que establece el Decreto No. 37700-S Buenas Prácticas de Almacenamiento y Distribución.
</t>
  </si>
  <si>
    <t>Contratación de laboratorio para análisis de calidad de medicamentos y productos afines</t>
  </si>
  <si>
    <t>0121 – Inversiones y Tesorería</t>
  </si>
  <si>
    <t>Subdirección de Inversiones y Tesorería</t>
  </si>
  <si>
    <t>Objetivo 1: Gestionar de manera activa la cartera de inversiones y el flujo de caja del INS, con el fin de preservar su capital a lo largo del tiempo, manteniendo adecuados niveles de riesgo, acorde con el Perfil de Riesgos definidos por la Junta Directiva en la Declaratoria de Apetito de Riesgo.
Meta específica 2: Administrar eficientemente el flujo de caja institucional para optimizar el calce entre las obligaciones del INS y sus activos líquidos, y cumplir con el umbral establecido en la Declaratoria de Apetito de Riesgos durante el 2023. Unidad de Tesorería.</t>
  </si>
  <si>
    <t>Servicio de tarjeta prepago de marca compartida.</t>
  </si>
  <si>
    <t xml:space="preserve">Se requiere contar con la tarjeta de marca compartida como medio de pago electrónico, para atender los casos que definitivamente no tienen acceso a una cuenta en una entidad del sistema bancario nacional.  Esto con el fin de depositar los dineros por concepto de indemnizaciones y otros rubros del Regimen de Seguros Solidarios (RT y SOA).  </t>
  </si>
  <si>
    <t>Subdirección de Cultura y Talento</t>
  </si>
  <si>
    <t>Gestión de Cambio</t>
  </si>
  <si>
    <t>Objetivo Específico 1. Realizar una gestión de Talento Humano que procure una organización de alto desempeño, el desarrollo integral de los colaboradores, la orientación a los resultados , la flexibilidad al cambio, todo a través de sistemas de gestión eficientes.
Meta Específica 10. Ejecutar los procesos de cultura, gestión de cambio y clima laboral de la Institución, mediante el cumplimiento del 95% de los planes de trabajo definido para el 2023. (Unidad Gestión de Cambio).</t>
  </si>
  <si>
    <t xml:space="preserve">Contratación de servicios profesionales, para asesoría, diseño e implementación de actividades de intervención, actualización y capacitación en materia de nuevas tendencias en la gestión de talento humano y/o sesiones de coaching ejecutivo para líderes (modalidad individual y/o grupal), como apoyo a la gestión de la Subdirección de Talento Humano, bajo la modalidad de según demanda. </t>
  </si>
  <si>
    <t xml:space="preserve">En el Plan Estrategico Institucional, se establece el modelo de cultura el cual desde la Subdirección de Cultura y Talento hemos venido desarrollando y asesorando. Este contrato llega a aportar al desarrollo de este modelo ya que por medio de las sesiones de coaching, Resolución alterna de conflictos, asesorías e intervenciones se brindará un fortaleciemiento de los líderes y equipos, lo cual permitirá desarrollar las conductas esperadas en los colaboradores por medio de diferentes profesionales y metodologías. </t>
  </si>
  <si>
    <t>Mantenimiento preventivo, servicio técnico y respuestos para el Analizador de Composición Corporal.</t>
  </si>
  <si>
    <t xml:space="preserve">En la Unidad de Bienestar de Cultura y Talento, se brindan dos servicios sumamente importantes e independientes entre ellos. Los cuáles son, Nutrición para medicina de empresa y Salud Física en el Centro de Acondicionamiento Físico. Debido a la transformación digital que se vive, cada servicio se ve obligado a mantener equipo de alta tecnología y precisión para poder realizar su trabajo de la mejor manera. Es indispensable que el INS realice la compra del analizador de composición corporal marca INBODY para mejorar los servicios y evitar caer en riesgos operativos o de imagen, ya que, entre esos riesgos, podría generarle desconfianza al cliente interno por no contar con datos certeros e inmediatos, así como desmotivación hacia el patrono por el bajo interés en respaldo de la salud y el bienestar del colaborador. </t>
  </si>
  <si>
    <t>Centro de Documentación</t>
  </si>
  <si>
    <t>Objetivo Específico 1. Realizar una gestión de Talento Humano que procure una organización de alto desempeño, el desarrollo integral de los colaboradores, la orientación a los resultados , la flexibilidad al cambio, todo a través de sistemas de gestión eficientes.
Meta Específica 1. Ejecutar el 90% del plan de trabajo definido para Capacitación y Desarrollo, así como las actividades planteadas para el Centro de Documentación en el año 2023. (Unidad Capacitación y Desarrollo).</t>
  </si>
  <si>
    <t>Aircraft Bluebook Price Digest</t>
  </si>
  <si>
    <t>Cabe resaltar que estos manuales técnicos son específicos en la materia de maquinaria de aviación, marítima y terrestre. Son empresas de gran trayectoria y mantienen las estadísticas al día de los precios, modelo, máquinas y garantía de cada tipo en que el comprador cliente escoge. Los tres manuales son una herramienta veraz para dar válidez al estudio, asignación de valor y reclamos en el seguro de equipos. Cada manual tiene un proveedor único, lo que significa que no habrá en el mercado otro producto similar al que estamos adquiriendo para nuestras colecciones.</t>
  </si>
  <si>
    <t>Anual</t>
  </si>
  <si>
    <t>Equipmentwatch</t>
  </si>
  <si>
    <t>NADA</t>
  </si>
  <si>
    <t>Revista Actualidad Aseguradora / Inese Wilmington Risk &amp; Compliance</t>
  </si>
  <si>
    <t>Actualidad Aseguradora se ha consolidado como revista de referencia del sector asegurador, aportando información fiable, rigurosa y de relevancia. Como recurso de información aportará mucho al trabajo diario de los colaboradores INS, ya que es información oportuna y estructurada en el mercado de seguros. Los beneficios que se obtendrá con la suscripción se tienen los siguientes:
1. La suscripción permite que los contenidos sean disponibles en cualquier medio ordenador, móvil o tabletas.
2. Entrevistas a directivos de primer nivel del sector asegurador español e internacional, así como de empresas vinculadas al sector.
3. Rankings sectoriales y resúmenes de estudios inéditos (líderes por ramo, grupos líderes, cifras claves del seguro en España, perspectivas del seguro etc.)
4. Guía de los principales actores del sector: Quién es quién; Guía de la dirección comercial etc.
5. Tribunas de profesionales y expertos del sector.
6. Números especiales centrados en ramos concretos (Autos, Multirriesgo, etc.)
7. Resúmenes de jornadas y eventos que se desarrollan en el sector.
8. Documentos de análisis jurídico e información sobre nuevos productos y servicios.
9. Temas relacionados con otros sectores económicos de interés para el sector, además incluye guía de los corredores y corredurías</t>
  </si>
  <si>
    <t>Base de Datos ilibrary OCDE</t>
  </si>
  <si>
    <t>OECD es un valioso recurso que permitirá desarrollar actividades competitivas, mantenerse actualizado en los diferentes campos del saber y tomar decisiones acertadas lo constituye la información contenida en los diferentes formatos. Las instituciones de vanguardia se dedican a la tarea de gestionarla de manera adecuada respondiendo a la necesidad de saber dónde localizar la información actualizada en el momento que se requiere. Por tal razón el INS no escapa a este requerimiento a través de esta partida y con el contenido presupuestario asignado se pretende realizar esta suscripción, la cual es una fuente de información del más alto nivel, con recursos técnicos que pueden ser utilizados por todos los funcionarios de la Institución.</t>
  </si>
  <si>
    <t>Suscripción al servicio NIIF premium</t>
  </si>
  <si>
    <t>El Instituto Nacional de Seguros y las Subsidiarias del Grupo INS se ajustan como parte de la Normativa Contable a lo que instruya el Consejo Nacional de Supervisión del Sistema Financiero (CONASSIF), quien mediante el documento denominado "NORMATIVA CONTABLE APLICABLE A LOS ENTES SUPERVISADOS POR SUGEF, SUGEVAL, SUGESE, SUPEN Y A LOS EMISORES NO FINANCIEROS", instruía en su artículo 3 la aplicación de las NIIF 2011 y las interpretaciones que haga ese órgano regulador.  El CONASSIF informó  de la actualización en la Normativa mediante las actas de las sesiones CNS-1442-2018 y CNS-1443-2018, donde emite una última versión entre otras cosas del Reglamento de Información Financiera (ver archivo adjunto), instruyendo la actualización en la aplicación a las última versión de las NIIF y sus interpretaciones, considerando los tratamientos prudenciales o regulatorios contables. Como parte de este proceso se establece en el apartado de Consideraciones Técnicas, lo siguiente:"XI. Las entidades deben contar con el tiempo que les permita ajustar sus sistemas de información para el proceso contable, por lo que la entrada en vigencia del reglamento será el 1° de enero de 2020, de manera tal que las entidades puedan preparar estados financieros con la nueva normativa a partir de la fecha de transición, 1° de enero de 2019 y cuantificar sus impactos. Con el propósito de evaluar dichos impactos, se requiere que las entidades financieras presenten a las superintendencias respectivas el estado de situación financiera y el estado de resultados integral, con una frecuencia trimestral para marzo, junio y setiembre 2019."</t>
  </si>
  <si>
    <t xml:space="preserve">NFPA Link </t>
  </si>
  <si>
    <t xml:space="preserve">Acceso total a los códigos en formato digital, actualización constante. NFPA proporciona cientos de estándares técnicos, industriales y científicos al público cada año, respaldando la estandarización del mercado y la innovación empresarial, promoviendo la salud, la seguridad y el medioambiente, ahorrando tiempo y dinero a las organizaciones y particulares en todos los niveles. Por lo tanto, esto apoyaría las gestiones del área de ingeniería y mantenimiento,  brigada corporativa, salud ocupacional y Dependencias que requieren la consulta de las normas para elaboración de informes técnicos como resultado de las inspecciones. </t>
  </si>
  <si>
    <t>Cámara de Comercio</t>
  </si>
  <si>
    <t>Brinda información estratégica en áreas de la mayor relevancia para la empresa, las organizaciones son reconocidas en el gremio, ayuda a que las empresas sean más productivas e innovadoras ofreciéndole programas de capacitación, consultoría, excelencia empresarial y congresos. Desde el punto de vista comercial es necesaria la afiliación la presencia del Instituto como miembro de la Cámara de Comercio.</t>
  </si>
  <si>
    <t>Cámara de Industrias</t>
  </si>
  <si>
    <t>Dicha membresía posee beneficios como: posibilidad de realizar networking con las diferentes empresas que pertenecen al gremio, representación a nivel gremial ante los proyectos y decisiones del Estado; posibilidad de presencia de marca de la empresa desde la web de la Cámara en el sitio de anuncios para los agremiados. Precios especiales en capacitaciones y talleres, y participación en las capacitaciones gratuitas. Considerando los beneficios, desde el punto de comercial es necesaria la afiliación la presencia del Instituto como miembro de la Cámara de Comercio, además hace partícipe al Instituto para ser reconocido como ganador del “Premio a la Excelencia” lo cual son empresas que sobresalen como modelos de referencia a nivel nacional con el mejoramiento continuo.</t>
  </si>
  <si>
    <t>Asociacion Panamericana de Fianzas</t>
  </si>
  <si>
    <t xml:space="preserve">APF promueve la cooperación técnica y las relaciones comerciales de los miembros, profundiza y difunde el conocimiento de principios técnicos para la aceptación y suscripción de riesgos. Promueve acciones para el desarrollo de la institución en la emisión de fianzas, seguros de crédito y reaseguros. Coopera con las entidades y organismos públicos y privados, nacionales e internacionales, que se relacionen directa o indirectamente con los negocios de nuestros miembros. Asimismo, la Subgerencia en su momento considera que en el tanto el Instituto ofrezca productos de caución y seguro de crédito, es conveniente mantener la membresía. </t>
  </si>
  <si>
    <t>Micro Insurance Network</t>
  </si>
  <si>
    <t>Es una organización cuyo objetivo es mejorar la resiliencia de las empresas y de los hogares de bajos ingresos en África, Asia y América Latina y el Caribe; implementando iniciativas que promuevan el desarrollo y acceso de herramientas efectivas de gestión de riesgos, y que contribuyan al entorno. Inteligencia de mercado sobre el panorama de los seguros inclusivos en los países objetivo. Ante estos beneficios, mediante oficio DCIP-02520-2021 la Gerencia recomienda incorporación y autoriza la membresía esto por cuanto se convierte en un soporte directo en negociaciones con otras empresas miembros, que eventualmente convenga incluir en nuestra cadena de valor; así como en mediadores con el Regulador en caso de que llegara a ser necesario.</t>
  </si>
  <si>
    <t>Membresía "Alianza del Seguro"</t>
  </si>
  <si>
    <t>Recibimos del Instituto Génesis (Barcelona, España) invitación para formar parte de la “Alianza del Seguro”, compuesta por numerosas entidades latinoamericanas y españolas, para movilizar el sector asegurador e implicarlo en todas las acciones de mejora de las condiciones de vida de las personas y del planeta, en línea con los Objetivos de Desarrollo Sostenible (ODS). Teniendo como participación anual en la "Cumbre Iberoamericana del Seguro", con la que se busca constituir alianzas, espacios de discusión y propiciar contactos para fortalecer la cultura aseguradora, destacando el rol trascendental de los seguros para el desarrollo sostenible y promoviendo el equilibrio y la justicia social. Mediante oficio SOST-00058-2022, se destaca: “(…) en el año 2021, a solicitud de la Presidencia Ejecutiva, se valoró la participación institucional mediante patrocinio, por parte de un equipo interdisciplinario conformado por un representante de la Presidencia Ejecutiva, la Jefatura de la Dirección Jurídica, la Jefatura de la Subdirección de Planificación y la Unidad de Sostenibilidad, determinándose que "...los beneficios no cuantificables que obtendría el INS y sus empresas subsidiarias en el fortalecimiento de la imagen y reputación a nivel internacional, al formar parte de esta Alianza Iberoamericana, este despacho considera de importancia estratégica la participación del INS en la "I Cumbre Iberoamericana del Seguro en la Agenda 2030. Por una sociedad saludable, justa y sostenible (…)".</t>
  </si>
  <si>
    <t>Club de investigacion Tecnológica</t>
  </si>
  <si>
    <t xml:space="preserve">La membresía permite el desarrollo de la investigación, realizando reuniones mensuales entre los investigadores y los afiliados para tratar asuntos relacionados con los temas de interés. Estas reuniones son un espacio para el intercambio de ideas, problemas y experiencias entre los afiliados. En ellas se obtiene el conocimiento práctico de colegas experimentados, información de mucho valor para sus participantes. Mediante memorándum del 23 de marzo el Subgerente de Transformación Digital nos remite necesidad y el interés de representar al INS de manera oficial en una comunidad de alto nivel dónde se discuten temas de actualidad en la gestión de tecnologías emergentes y otros temas. </t>
  </si>
  <si>
    <t>0109 – Servicios Financieros</t>
  </si>
  <si>
    <t>Departamento de Contabildiad</t>
  </si>
  <si>
    <t>Unidad de Impuestos</t>
  </si>
  <si>
    <t>Objetivo Específico 2. Proveer a la Administración del INS información contable oportuna y de calidad, que facilite el análisis para la eficiente toma de decisiones.
Meta Específica 1. Presentar el 100% de las declaraciones informativas y auto liquidativas en los plazos y formatos definidos por la Administración Tributaria; así como el pago de los importes que correspondan (Unidad de Impuestos).</t>
  </si>
  <si>
    <t>Servicios para la elaboración de estudios de transferencia para el INS</t>
  </si>
  <si>
    <t>Sentencias de la Sala Constitucional de la Corte Suprema de Justicia, números 2012008739 y 2012004940.  Para el  cumplimiento con la información requerida por el Regulador para los bienes y servicios vendidos entre compañías relacionadas localmente y en caso del exterior, considerando los precios que se pactarían entre partes independientes, para a su vez, atender al Principio de Libre Competencia y de Realidad Económica, esto para que como contribuyentes obligados a reportar operaciones  vinculados del exterior o locales donde la Institución no se exponga a multas y sanciones significativas que la afecten financieramente e imagen en el mercado. Es por lo que se requiere un servicio externo para realizar el estudio correspondiente ya que no se cuenta con el recurso tecnico especializado.</t>
  </si>
  <si>
    <t>Departamento de Control y Análisis Financiero</t>
  </si>
  <si>
    <t>Objetivo Específico 1. Fortalecer la estrategia financiera de la empresa de forma responsable y sostenible a través del mejoramiento de la calidad y oportunidad de la información financiero contable para la toma de decisiones.
Meta Específica 1. Monitorear el 100% de los cronogramas emitidos por las dependencias para atender las recomendaciones asignadas por la Auditoría Externa a cada una durante el año en curso (Unidad Calidad Financiera).</t>
  </si>
  <si>
    <t>Auditoría Externa del Grupo INS</t>
  </si>
  <si>
    <t>Se debe cumpir con la normativa de SUGESE</t>
  </si>
  <si>
    <t xml:space="preserve">0222 - Seguros Personales </t>
  </si>
  <si>
    <t>Centro de Gestión de Seguros Personales</t>
  </si>
  <si>
    <t>Obejtivo Específico 1: Estructurar los procesos de las líneas de Seguros Personales, alineado con los planes estratégicos de negocio Técnico, Comercial y Financiero orientado a la satisfacción de nuestros clientes y al resultado técnico de dichas líneas,  para mantener una gestión responsable y sostenible de las mismas y la participación en el Mercado.
Meta Específica 3. Resolver el 85% de las solicitudes de indemnización presentadas por los asegurados en el Centro de Gestión de Seguros Personales, según el plazo establecido para cada segmento o producto (Centro de Gestión de Seguros Personales,,Servicio al Cliente, Gestión Técnica de Indemnizaciones, Dirección de Seguros Personales.).</t>
  </si>
  <si>
    <t>Contratación de los servicios de coordinación y administración de la Red Internacional de Proveedores para los seguros de salud”</t>
  </si>
  <si>
    <t>0211 – Mercadeo</t>
  </si>
  <si>
    <t>Dirección de Mercadeo y Transformación digital</t>
  </si>
  <si>
    <t>Departamento Experiencia del Cliente</t>
  </si>
  <si>
    <t>Objetivo Específico 4. Desarrollar estrategias de fidelización partiendo de la información de los buyer persona y mezcla de mercados que permitan impulsar productos y servicios que satisfagan las expectativas de los clientes de acuerdo con las tendencias de mercado, alineadas a los principios de sostenibilidad
Meta Específica 1. Atender todas las actividades establecidas en los programas de fidelización, para generar lealtad a la marca y extender el tiempo de permanencia de los clientes con el INS, mediante el cumplimiento del 100% del plan de acción. (Experiencia al cliente).</t>
  </si>
  <si>
    <t>Explotación del servicio de comercialización de seguros en el Aeropuerto Juan Santamaría</t>
  </si>
  <si>
    <t>Actualmente el INS tiene un local de 15 mts en el área de salidas del Aeropuerto Internacional Juan Santamaría en el cual se comercializan los seguros viajeros. Al presentar el Aeropuerto características que lo hacen único, lo convierte en un lugar estratégico y con un nicho comercial de gran interés para la Institución.
Dicho contrato nos brinda la posibilidad de estar en contacto con el publico viajero tanto nacional como internacional y de poder ofrecer nuestros productos, así como impactar en la mente del consumidor mediante la presencia de la marca INS en el Aeropuerto.
Adicionalmente, AERIS nos brinda la posibilidad de contratar 3 m2 en los pasillos comerciales del AIJS, utilizados con kioscos de autogestión los cuales abren las puertas para aumentar las ventas de los seguros viajeros llegando al tipo de consumidor que arriba limitado de tiempo y desea adquirir su seguro de una forma ágil, eliminando filas e interacciones. 
De lo anterior se desprende la importancia de mantener vigente el servicio que se ofrece en el Aeropuerto.</t>
  </si>
  <si>
    <t>CSADM</t>
  </si>
  <si>
    <t>CEDINS</t>
  </si>
  <si>
    <t>Dirección de Seguros Obligatorios</t>
  </si>
  <si>
    <t>0108- Subdirección de Servicios Generales Corporativos</t>
  </si>
  <si>
    <t xml:space="preserve">PAO al que esta relacionado </t>
  </si>
  <si>
    <t>Meta Específica 4. Brindar continuidad al plan del recambio tecnológico, según la aprobación del Equipo de Planificación de Compras INS-RSS, de la base instalada de equipo médico con que cuenta la Red de Servicios de Salud, a través del cumplimiento de al menos un 100% del plan de acción.</t>
  </si>
  <si>
    <t>Meta Específica 3. 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 (Centro de Servicios Administrativos).</t>
  </si>
  <si>
    <t>Meta Específica 5. Sustentar y dar continuidad al proceso de mejora contínua mediante la aplicación del modelo definido para la gestión del mantenimiento, diseño y construcción, utilizando las herramientas tecnológicas actuales, administrando los riesgos y en apego al eje transversal de sostenibilidad del Grupo INS en cumplimiento del 100% del plan de acción. (Departamento de Ingeniería y Mantenimiento).</t>
  </si>
  <si>
    <t>Meta Específica 6. Atender los requerimientos de compra planteados por otras Dependencias y avalados por el Departamento de Control y Gestión de Compras a fin de garantizar una atención oportuna mediante el cumplimiento del 100% del plan de acción. (Centro de Distribución y Logística).</t>
  </si>
  <si>
    <t>Meta Específica 4. Cumplir en un 95% el nivel de satisfacción en el servicio de entrega de ropa hospitalaria a las Unidades Usuarias (HDT y Centros médicos) por medio de la atención de los pedidos realizados por cada unidad usuaria. (HDT y Centros médicos con Central de Dist. propia).
(Centro de Distribución y Logística).</t>
  </si>
  <si>
    <t>Meta Específica 2: Gestionar las adquisiciones de hardware, software y servicios de TI del INS, así como las investigaciones de nuevas tecnologías y tendencias en materia de TI relacionadas con estas adquisiciones, realizando pruebas de concepto y pilotos de nuevas tecnologías y tramitando el 95% de las adquisiciones de hardware, software y servicios planificadas en el PAC 2023 de la Institución. Gestión de Adquisiciones de TI</t>
  </si>
  <si>
    <t>Descripción del bien o Servicio</t>
  </si>
  <si>
    <t>"SERVICIO DE CONFECCIÓN, INSTALACIÓN Y REPARACIÓN DE PRÓTESIS, ÓRTESIS Y ARTICULOS PROTESICOS A LA MEDIDA DEL PACIENTE DERIVADAS DE RECETAS MÉDICAS”</t>
  </si>
  <si>
    <t>Servicios Profesionales Médicos En Ortopedia Y Traumatología,  (HDT, Cartago, Alajuela, Desamparados, Heredia, Guadalupe)</t>
  </si>
  <si>
    <t>Servicios de Recolección, transporte, tratamiento, trituración y disposición final de residuos biopeligrosos bajo la modalidad según demanda en varias partes del país.</t>
  </si>
  <si>
    <t>Rayos X Arco En C</t>
  </si>
  <si>
    <t>Suministro e instalación de puertas de aluminio según demanda para los Centros de Salud, complejo hospitalario y hospital del trauma</t>
  </si>
  <si>
    <t>Servicio De Suministro De Consumibles Para Torres De Endoscopía Bajo La Modalidad De Consignación, Uso De Torre De Endoscopia Y Otros Materiales, Para Los Asegurados Del Instituto Nacional De Seguros</t>
  </si>
  <si>
    <t>Instrumental Medico Quirúrgico (varios)</t>
  </si>
  <si>
    <t>Mesa Quirurgica Para Cirugía De Pelvis, Acetabulo Y Columna</t>
  </si>
  <si>
    <t>Servicios De Radiología Para El Centro De Salud De La Localidad Desamparados</t>
  </si>
  <si>
    <t>Mantenimiento Preventivo y Servicio Técnico del Sistema de UPS del Hospital del Trauma</t>
  </si>
  <si>
    <t>“SERVICIO DE FABRICACIÓN DE SILLAS DE RUEDAS A LA MEDIDA DEL PACIENTE DERIVADAS DE RECETAS MÉDICAS”</t>
  </si>
  <si>
    <t>Servicios Médicos Profesionales En Vascular Periférico</t>
  </si>
  <si>
    <t>Mantenimiento Preventivo y Servicio Técnico del Sistema de Climatización</t>
  </si>
  <si>
    <t>Mesa Quirúrgica</t>
  </si>
  <si>
    <t>Esterilizadora de vapor de doble puerta</t>
  </si>
  <si>
    <t>Cama Eléctrica Hospitalaria para cuidado intensivo</t>
  </si>
  <si>
    <t>SERVICIO DE ENTREGA DE IMPLEMENTOS ORTOPÉDICOS PARA EL TRATAMIENTO DE PACIENTES POR RECETA</t>
  </si>
  <si>
    <t>Servicios Médicos Profesionales En Oftalmología Guápiles</t>
  </si>
  <si>
    <t>Servicios De Odontología Especializada</t>
  </si>
  <si>
    <t>Servicios Profesionales De Imágenes Médicas Para Realizar Ultrasonidos Guápiles</t>
  </si>
  <si>
    <t>Ultrasonido radiológico</t>
  </si>
  <si>
    <t>Mantenimiento Preventivo y Servicio Técnico del Sistema de Tableros Aislados y Relojes de Quirófanos del Hospital del Trauma</t>
  </si>
  <si>
    <t>Mantenimiento Preventivo y Servicio Técnico del Sistema de Gases Médicos</t>
  </si>
  <si>
    <t>Ultrasonido Para Bloqueo Regional</t>
  </si>
  <si>
    <t>Sartén Eléctrico Industrial</t>
  </si>
  <si>
    <t>Servicios De Radiología Para El Centro De Salud De La Localidad Puntarenas</t>
  </si>
  <si>
    <t xml:space="preserve">Pulverizador De Hueso </t>
  </si>
  <si>
    <t>Maquina De Anestesia</t>
  </si>
  <si>
    <t>Remodelación de Sistema Eléctrico Banco de Huesos y Tejidos</t>
  </si>
  <si>
    <t>Reparaciones en salas de cirugía en Centros de Salud de Filadelfia, Liberia, Batán y Guápiles</t>
  </si>
  <si>
    <t xml:space="preserve">Cortinas Antibacterianas Con Malla </t>
  </si>
  <si>
    <t>Lavadora desinfectora</t>
  </si>
  <si>
    <t>Servicios Profesionales De Radiología, Paquete Completo En La Localidad De Nicoya</t>
  </si>
  <si>
    <t xml:space="preserve"> Suministro e instalación de piso vinílico y piso epóxido según demanda para los Centros de Salud, complejo hospitalario y hospital del trauma</t>
  </si>
  <si>
    <t>Reparación de paredes según demanda de las salas de curaciones, cirugía menor e inyectables de los Centros de Salud.</t>
  </si>
  <si>
    <t>Suministro Según Demanda De Nutriciones Parenterales Y Preparación De Colistina En Área Limpia</t>
  </si>
  <si>
    <t xml:space="preserve">Compra de combustible </t>
  </si>
  <si>
    <t>Compra de Gas LP</t>
  </si>
  <si>
    <t>Electromiógrafo</t>
  </si>
  <si>
    <t>Servicios De Laboratorio Clínico En La Localidad De Cartago</t>
  </si>
  <si>
    <t>Lavadora De Bidés</t>
  </si>
  <si>
    <t>Servicios Médicos Profesionales En Oftalmología Alajuela</t>
  </si>
  <si>
    <t>Lavadora Industrial Para Vajilla</t>
  </si>
  <si>
    <t>Torre De Otorrinolaringología</t>
  </si>
  <si>
    <t>Cama Eléctrica Hospitalaria</t>
  </si>
  <si>
    <t>Servicios Médicos Profesionales En Oftalmología Pérez Zeledón</t>
  </si>
  <si>
    <t xml:space="preserve"> Sustitución de bajantes del edificio de consulta externa</t>
  </si>
  <si>
    <t>Camilla Exploración Urológica</t>
  </si>
  <si>
    <t xml:space="preserve">Mesa Quirúrgica para Cirugía Menor </t>
  </si>
  <si>
    <t>Esterilizador a vapor de mesa</t>
  </si>
  <si>
    <t xml:space="preserve">Central De Monitoreo </t>
  </si>
  <si>
    <t>Equipo para movilización en Rehabilitación temprana y cuidados intensivos.</t>
  </si>
  <si>
    <t>Plataforma de Cobs</t>
  </si>
  <si>
    <t>Mantenimiento preventivo y servicio tecnico de tubería de gas y calentadores de gas LP</t>
  </si>
  <si>
    <t>Mantenimiento Preventivo y Servicio Técnico del Sistema de Agua Potable del Hospital del Trauma</t>
  </si>
  <si>
    <t>Mantenimiento Preventivo y Servicio Técnico del Sistema de Correo Neumático del HDT</t>
  </si>
  <si>
    <t xml:space="preserve">Estimulador eléctrico de electroterapia combinada. </t>
  </si>
  <si>
    <t>Servicio de mantenimiento llave seccionadora, transformadores trifásicos y sistema de medición primaria</t>
  </si>
  <si>
    <t>Torre De Cistoscopia</t>
  </si>
  <si>
    <t>Sierra para cortar hueso (consumibles para un año)</t>
  </si>
  <si>
    <t>Servicios de Remodelación de Espacio de Aislamiento Consulta Externa.</t>
  </si>
  <si>
    <t>Mantenimiento Preventivo y Servicio Técnico del Sistema de Agua Caliente del Hospital del Trauma</t>
  </si>
  <si>
    <t>Mantenimiento, reparación y afilado de instrumental médico-quirúrgico.</t>
  </si>
  <si>
    <t>Láser terapéutico</t>
  </si>
  <si>
    <t xml:space="preserve">Contratación de Servicios de Recolección, Transporte y Disposición Final de Desechos Sólidos comunes generados en el Hospital del Trauma </t>
  </si>
  <si>
    <t>Monitor De Signos Vitales Avanzado</t>
  </si>
  <si>
    <t>Mantenimiento Preventivo y Servicio Técnico del Sistema de Agente Limpio del Hospital del Trauma</t>
  </si>
  <si>
    <t xml:space="preserve">Dermatomo </t>
  </si>
  <si>
    <t>Horno</t>
  </si>
  <si>
    <t>Mantenimiento Preventivo y Servicio Técnico del Sistema de Bombeo Contra Incendio del Hospital del Trauma</t>
  </si>
  <si>
    <t>Antena flexible para Resonancia Magnética</t>
  </si>
  <si>
    <t>Turbina para tanque de remolino</t>
  </si>
  <si>
    <t xml:space="preserve">Servicio Integral de fumigación para la eliminación de plagas edificios de Grupo INS </t>
  </si>
  <si>
    <t>Camillas para Terapia Física</t>
  </si>
  <si>
    <t>Equipo de Magnetoterapia</t>
  </si>
  <si>
    <t>Servicio De Confección De Rotulación Y Adhesivos En Diferentes Materiales Para Ins Red De Servicios De Salud, Modalidad Entrega Según Demanda.</t>
  </si>
  <si>
    <t>Monitor De Signos Vitales Intermedio</t>
  </si>
  <si>
    <t>Reparaciones en ducto escaleras HDT</t>
  </si>
  <si>
    <t>Monitor De Signos Vitales Básico</t>
  </si>
  <si>
    <t>Cámara De Refrigeración Grado Médico Para Almacenamiento De Medicamentos</t>
  </si>
  <si>
    <t>Abatidor (Enfriador Rápido)/Congelador</t>
  </si>
  <si>
    <t>Electrocardiografo</t>
  </si>
  <si>
    <t>Carritos para el transporte de ropa limpia</t>
  </si>
  <si>
    <t>Carro De Paro</t>
  </si>
  <si>
    <t xml:space="preserve">Carros De Expedientes </t>
  </si>
  <si>
    <t xml:space="preserve">Carro De Curaciones </t>
  </si>
  <si>
    <t>Escaladora</t>
  </si>
  <si>
    <t>Servicios de Farmacia en establecimiento privado para Filadelfia</t>
  </si>
  <si>
    <t>Equipo visualizador de venas</t>
  </si>
  <si>
    <t>Desfibrilador</t>
  </si>
  <si>
    <t>Espirómetro</t>
  </si>
  <si>
    <t>Contenedores para ropa sucia con tapa</t>
  </si>
  <si>
    <t>Bombas De Infusión De Jeringa</t>
  </si>
  <si>
    <t xml:space="preserve">Cortinas Antibacterianas Sin Malla </t>
  </si>
  <si>
    <t>Tanque de compresas Frías</t>
  </si>
  <si>
    <t>Sillas De Ruedas Ortopédica</t>
  </si>
  <si>
    <t>Módulo Para Monitoreo Remoto De Cámaras De Refrigeración</t>
  </si>
  <si>
    <t>Levantamiento Radiométrico Para Instalaciones De Radiodiagnóstico</t>
  </si>
  <si>
    <t xml:space="preserve">Mesas De Noche </t>
  </si>
  <si>
    <t>Mesa de Balancín</t>
  </si>
  <si>
    <t>Lampara con lupa para inspección</t>
  </si>
  <si>
    <t xml:space="preserve">Servicio De Muestreos Ambientales  De Áreas Blancas/ Cuartos Limpios  </t>
  </si>
  <si>
    <t>Suministro e instalación por demanda Vidrios claros con película de seguridad para la RSS Uruca (Complejo y HDT)</t>
  </si>
  <si>
    <t>Perchero Móvil Para Delantal De Protección Contra Radiaciones Ionizantes</t>
  </si>
  <si>
    <t xml:space="preserve">Test Purdue </t>
  </si>
  <si>
    <t xml:space="preserve">Colchones De Gel </t>
  </si>
  <si>
    <t>Servicio De Traducción De Documentación Para Pacientes Ins Red De Servicios De Salud Modalidad Entrega Según Demanda.</t>
  </si>
  <si>
    <t>Sierra para cortar yeso</t>
  </si>
  <si>
    <t>Receptor TCP/IP para Sistema de Monitoreo Remoto De Cámaras De Refrigeración</t>
  </si>
  <si>
    <t xml:space="preserve">Mesas Puente </t>
  </si>
  <si>
    <t>Tanque de Compresas Calientes</t>
  </si>
  <si>
    <t>Rejilla para muletas</t>
  </si>
  <si>
    <t xml:space="preserve">Silla de acero inoxidable con respaldo </t>
  </si>
  <si>
    <t>Ultrasonido Doppler Fetal</t>
  </si>
  <si>
    <t>Estación de theraband</t>
  </si>
  <si>
    <t>Certificado De Buen Funcionamiento</t>
  </si>
  <si>
    <t>Pistola de aire comprimido</t>
  </si>
  <si>
    <t>Refrigeradora Uso Médico 9¨</t>
  </si>
  <si>
    <t xml:space="preserve">Medio De Criopreservación </t>
  </si>
  <si>
    <t>Dispositivo Portátil Tableta</t>
  </si>
  <si>
    <t>Tanque Portátil para Parafina</t>
  </si>
  <si>
    <t>Computadora De Escritorio Todo En Uno</t>
  </si>
  <si>
    <t>Cortinas Antibacterianas De 2.50 X 2.00 Metros, 
Con Rieles</t>
  </si>
  <si>
    <t>Gradas de gimnasio</t>
  </si>
  <si>
    <t>Sistema De Monitoreo Remoto Para Cámaras De Refrigeración</t>
  </si>
  <si>
    <t>Alfombras antifatiga ergonómicas y antibacteriales.</t>
  </si>
  <si>
    <t>Impresora De Brazaletes / Zd510-Hc / Zebra</t>
  </si>
  <si>
    <t>Set de poleas</t>
  </si>
  <si>
    <t xml:space="preserve">Repuestos De Hojas De Sierra </t>
  </si>
  <si>
    <t>Cortinas  Antibacterianas  2.00 X 1.85 Metros Con Rieles</t>
  </si>
  <si>
    <t>Cintas adhesivas de colores autoclavables para marcaje de instrumental</t>
  </si>
  <si>
    <t>Perchero De Pared Para Chalecos Plomados</t>
  </si>
  <si>
    <t>Proyector Multimedia</t>
  </si>
  <si>
    <t>Micropipetas 1000 µl</t>
  </si>
  <si>
    <t>Sillas De Ruedas Neurotrauma</t>
  </si>
  <si>
    <t xml:space="preserve">Equipo De Protección Personal Para Criopreservar </t>
  </si>
  <si>
    <t>Cinta de selladora de termoselladora</t>
  </si>
  <si>
    <t>Carro Multiuso Tres Niveles</t>
  </si>
  <si>
    <t>Anaquel Aéreo en acero inoxidable</t>
  </si>
  <si>
    <t>Computadora portátil</t>
  </si>
  <si>
    <t>Set de Bolas Medicinales</t>
  </si>
  <si>
    <t>Vaso Para Licuadora Vitamix</t>
  </si>
  <si>
    <t>Tijeras Tipo Raptor</t>
  </si>
  <si>
    <t>Sonda láser de radiación para Electroestimulkador con Láser</t>
  </si>
  <si>
    <t xml:space="preserve">Vial Criogénico De 15 Ml </t>
  </si>
  <si>
    <t>Impresora Térmica de Etiquetas tipo Zebra</t>
  </si>
  <si>
    <t>Cámara Fotográfica Digital</t>
  </si>
  <si>
    <t>Equipo De Diagnóstico Portátil</t>
  </si>
  <si>
    <t>Juego de set de ollas y sartenes de cocina (Bateria)</t>
  </si>
  <si>
    <t>Mesa Circular Para Sala De Reuniones</t>
  </si>
  <si>
    <t>Silla Ergonómica</t>
  </si>
  <si>
    <t>Estimulador nervioso transcutaneo (TENS)</t>
  </si>
  <si>
    <t>Mesa De Acero Inoxidable Móvil</t>
  </si>
  <si>
    <t>Solución Para Descalcificación Rápida</t>
  </si>
  <si>
    <t>Pisetas De Plástico 500 Ml</t>
  </si>
  <si>
    <t>Temporizador digital programable</t>
  </si>
  <si>
    <t>Material Cognitivo: Q Bitz</t>
  </si>
  <si>
    <t>Material Cognitivo: Qwirkle</t>
  </si>
  <si>
    <t>Material Cognitivo:Cubos Pixy</t>
  </si>
  <si>
    <t>Sistemas de dispensación personalizada</t>
  </si>
  <si>
    <t>Solución Descalcificadora Suave</t>
  </si>
  <si>
    <t>Banco Giratorio Sin Rodines</t>
  </si>
  <si>
    <t>Material Cognitivo: Juego rotonda</t>
  </si>
  <si>
    <t>Material Cognitivo: Dizios</t>
  </si>
  <si>
    <t>Termometro De Ambiente (Termohigrómetros)</t>
  </si>
  <si>
    <t>Correas para ejercicio con resistencia corporal</t>
  </si>
  <si>
    <t>RODILLO DE COCINA -MENAJE DE COCINA</t>
  </si>
  <si>
    <t>Material Cognitivo: Uniones Logicas</t>
  </si>
  <si>
    <t>Monitor Led Para Computadora</t>
  </si>
  <si>
    <t xml:space="preserve">Selladoras térmicas de impulso </t>
  </si>
  <si>
    <t>Termometro De Ambiente Infrarrojo</t>
  </si>
  <si>
    <t>Puntas Para Micropiteta Estériles 1000 µl</t>
  </si>
  <si>
    <t>Máquina de coser portátil</t>
  </si>
  <si>
    <t xml:space="preserve">Tubos Falcon De 50 Ml Estériles </t>
  </si>
  <si>
    <t>Bola de voleibol</t>
  </si>
  <si>
    <t>TABLA PARA CORTAR-MENAJE DE COCINA</t>
  </si>
  <si>
    <t xml:space="preserve">Beaker De Vídrio De 250 Ml </t>
  </si>
  <si>
    <t xml:space="preserve">Beaker De Vídrio De 600 Ml </t>
  </si>
  <si>
    <t xml:space="preserve">Espátula Metálica  </t>
  </si>
  <si>
    <t xml:space="preserve">Beaker De Vídrio De 100 Ml </t>
  </si>
  <si>
    <t>Raqueta</t>
  </si>
  <si>
    <t>MOLDE -MENAJE DE COCINA</t>
  </si>
  <si>
    <t xml:space="preserve">Repuestos para selladoras térmicas de impulso </t>
  </si>
  <si>
    <t xml:space="preserve">Red de voleibol </t>
  </si>
  <si>
    <t xml:space="preserve">Soporte Para Micropipeta </t>
  </si>
  <si>
    <t>PICHEL CON TAPA - MENAJE DE COCINA</t>
  </si>
  <si>
    <t>PLATO - MENAJE DE COCINA</t>
  </si>
  <si>
    <t>SET CORTADOR DE GALLETAS-MENAJE DE COCINA</t>
  </si>
  <si>
    <t xml:space="preserve">Balón Aforado De Vidrio De 1000 Ml </t>
  </si>
  <si>
    <t xml:space="preserve">Balón Aforado De Vidrio De 500 Ml </t>
  </si>
  <si>
    <t>TAZO FRUTERO- MENAJE DE COCINA</t>
  </si>
  <si>
    <t>Bola de fútbol</t>
  </si>
  <si>
    <t>Cinta Métrica De 30 Metros</t>
  </si>
  <si>
    <t>CUCHILLO DE ACERO INOXIDABLE, TIPO CHEF-MENAJE DE COCINA</t>
  </si>
  <si>
    <t>Bola de Basketball</t>
  </si>
  <si>
    <t xml:space="preserve">Conos plásticos </t>
  </si>
  <si>
    <t>VASO - MENAJE DE COCINA</t>
  </si>
  <si>
    <t>TAZON HONDO- MENAJE DE COCINA</t>
  </si>
  <si>
    <t>CUCHILLO DE SIERRA (PAN)-MENAJE DE COCINA</t>
  </si>
  <si>
    <t>BANDEJA PARA HORNEAR RECTANGULAR-MENAJE DE COCINA</t>
  </si>
  <si>
    <t>PELADOR DE VERDURAS-MENAJE DE COCINA</t>
  </si>
  <si>
    <t>PORTA CUBIERTOS - MENAJE DE COCINA</t>
  </si>
  <si>
    <t>COLADOR DOBLE MALLA-MENAJE DE COCINA</t>
  </si>
  <si>
    <t>CORTADOR DE PIZZA-MENAJE DE COCINA</t>
  </si>
  <si>
    <t>RALLADOR DE ACERO INOXIDABLE DE 4 CARAS-MENAJE DE COCINA</t>
  </si>
  <si>
    <t>JUEGO CUCHARAS DE MEDIDA-MENAJE DE COCINA</t>
  </si>
  <si>
    <t>GUANTE DE PROTECCIÓN TÉRMICA (HORNO)-MENAJE DE COCINA</t>
  </si>
  <si>
    <t>BATIDOR FRANCES - MENAJE DE COCINA</t>
  </si>
  <si>
    <t>ESPÁTULA BLANCO-MENAJE DE COCINA</t>
  </si>
  <si>
    <t>PINZAS CERTIFICADO NSF, MANGO ROJO-MENAJE DE COCINA</t>
  </si>
  <si>
    <t>CUCHARA DE COCINA LISA-MENAJE DE COCINA</t>
  </si>
  <si>
    <t>CUCHILLO PARA CENA-MENAJE DE COCINA</t>
  </si>
  <si>
    <t>CUCHARA PARA SERVIR PORCIONES-MENAJE DE COCINA</t>
  </si>
  <si>
    <t>Bolas de tenis</t>
  </si>
  <si>
    <t>CUCHARA CON RANURAS-MENAJE DE COCINA</t>
  </si>
  <si>
    <t>Kit Control De Calidad Dental</t>
  </si>
  <si>
    <t>TENEDOR DE CENA - MENAJE DE COCINA</t>
  </si>
  <si>
    <t>CUCHARA PARA CENA-MENAJE DE COCINA</t>
  </si>
  <si>
    <t>CUCHARITA-MENAJE DE COCINA</t>
  </si>
  <si>
    <t>El Servicio requerido forma parte de los servicios que el INS debe suplir a la RSS para que ésta brinde el servicio de salud a los pacientes amparados por los Regímenes que el INS administra por Ley. Proporcionar servicios de atención en salud a los pacientes amparados por los Seguros administrados por el INS, para reincorporarlos en las mejores condiciones físicas y psicológicas a sus actividades y trabajo en el menor plazo, así como llevar a cabo programas de promoción y prevención con los patronos y demás asegurados, procurando la fidelización del cliente.</t>
  </si>
  <si>
    <t xml:space="preserve">La mayor demanda de servicios en la RSS es en la especialidad de ortopedia, dado que el perfil epidemiológico de los pacienes es básicamente por traumas ya sean por accidentes laborales o accidentes de tránsito. Se requiere contar con especialistas que puedan suplir la demanda y lograr mantener horizontes de citas en condición aceptable, lo cual no puede ser garantizado por los especialistas de planilla, siendo una especialidad escasa en el país. Contrato actual vence en 21/10/2023.
Ortopedia es la especialidad de mayor demanda en la RSS. siendo una especialidad con igual mucha demanda en todo el país, por lo que resulta difícil poder contratar médicos por planillas. Solo en Consulta Externa se designan al mes más de 500 horas de consulta por los especialistas de contrato, lo que es imposible suplir con especialistas de planillas. Con el contrato, se garantiza la atención en una franja de horarios amplia, además de poder dar el servicio a otros centros de salud, logrando descentralizar la atención. 
De no contar con el servicio, se podrían generar largas listas de espera y no atender oportunamente las lesiones de los asegurados, lo cual puede implicar riesgo reputacional, legal, financiero y el aumento en el pago po impedimentos o incapacidad permanente mucho mayores, al producirse mayores y más complejas secuelas por una atención no oportuna. </t>
  </si>
  <si>
    <t>Mantener en condiciones óptimas de funcionamiento los equipos, garantizando sus prestación de servicios a la Unidad Usuaria. Este contrato vendría a sustituir las licitacion 2019PP-000047-0001000001 y el 2018LN-000003-0001000001  el cual cumple su última prórroga.</t>
  </si>
  <si>
    <t>Se requiere adquirir el servico en mencion debido a que se debe  manejar según las normativas del Ministerio de Salud, de gestión de desechos infectocontagiosos generados en establecimientos que presten atención a la salud.</t>
  </si>
  <si>
    <t>Los equipos que están para reemplazo son placas SIFA 30202864 y 30202865, de acuerdo a lo informado por la Unidad de Equipo Médico. Los arcos en C son indispensables para la realización de cirugías en el Hospital del Trauma, siendo que son requeridos en todos los quirúfanos donde se ocupen imágenes radiológicas en el transoperatorio y por tratarse de un Hospital de Trauma, estos equipos resultan de suma importancia. Cabe indicar que los dos que están para reemplazo corresponden a la base mínima instalada en el HDT.
Entre las ventajas de contar con el equipo están:
1- Compra de equipos con tecnología actualizada que brinda mayor seguridad a los asegurados que hacen uso del Servicio Quirúrgico.
2- Seguridad de disponer equipos que cuentan con respaldo a nivel nacional e internacional para la compra de repuestos en caso de que sea necesario, dado que se mantienen en la línea de producción.
3- Mantener una producción similar a los 16343 asegurados operados durante el año 2021 en el Hospital del Trauma, considerando que la mayoría de los procedimientos realizados requieren del uso del Arco en C por la naturaleza de las lesiones de los asegurados y del tipo de hospital.
4- Disminución en los costos por mantenimientos correctivos al disponer de equipos nuevos que vengan a consumir menor presupuesto por ese tipo de mantenimiento.
Entre los riesgos de no contar con el equipo están:
1- Riesgos para la salud de los asegurados ante la ausencia del equipo por daño durante un procedimiento.
2- Riesgo reputacional del INS y la RSS ante la suspensión de cirugías por ausencia de Arcos en C.
3- Aumento en lista de espera de cirugía por ausencia de Arcos en C que permitan satisfacer la demanda del Servicio Quirúrgico.
4- Aumento en costos por incapacidades y hospitalización producto de aumento en lista de espera.</t>
  </si>
  <si>
    <t>Con las modificaciones en cuanto al cambio de puertas a efectuar en las salas se dará el acabado adecuado a las superficies de forma que se cumpla en un 100% con la normativa de salud vigente para atención de pacientes.
Esto permite destinar los recursos económicos directamente a las mejoras que son necesarias.
Con el servicio contratado el personal del INS podrá enfocar sus tareas en las necesidades internas de los demás edificios del complejo.
Al ser puertas de aluminio y elementos de vidrio a las superficies se les podrá realizar la limpieza de forma adecuada y que cada sitio requiere.
Beneficios:
A.Con el desarrollo de este proceso se mantendrán las puertas según las normas vigentes en materia de salud y servicios médicos en los Centros Referenciales de Salud a nivel nacional.
B.La necesidad es para los cuartos limpios (cirugía menor, curaciones, e inyectables).
C.También con el objetivo de cumplir con estructuras internas de esas salas de los Centros Referenciales de Salud en las mejores condiciones posibles para la correcta atención de pacientes.
D.Esto brindará las condiciones de salud y asepsia para prevenir la generación de elementos que empeoren o perjudiquen las heridas a tratar en esos recintos al sustituir las puertas de madera por aluminio pues su superficie permite una mejor desinfección según los lineamientos del Ministerio de Salud.
E.También se podrá alargar la vida útil de las superficies y estructuras, pues se menoran los daños que ya se presentan en esos sitios.
F.Esto se torna vital para generar las condiciones adecuadas de salud y evitar apercibimientos o hasta ordenes sanitarias por incumplir reglamentos vigentes.
G.Con las modificaciones en cuanto al cambio de puertas a efectuar en las salas se dará el acabado adecuado a las superficies de forma que se cumpla en un 100% con la normativa de salud vigente para atención de pacientes.
H.Esto permite destinar los recursos económicos directamente a las mejoras que son necesarias.
I.Con el servicio contratado el personal del INS podrá enfocar sus tareas en las necesidades internas de los demás edificios del complejo.
J.Al ser puertas de aluminio y elementos de vidrio a las superficies se les podrá realizar la limpieza de forma adecuada y que cada sitio requiere.
Riesgos:
A.En caso de no realizar las labores de mantenimiento adecuadas cambiando las puertas no nos exponemos a apercibimientos por parte del Ministerio de Salud.
B.Se previene el riesgo de que por las características de las puertas actuales se ocasionen inconvenientes en materia de salubridad.
C.Por la constante limpieza que se requiere de las puertas con las condiciones actuales se aceleran los daños normales de toda superficie, lo que provoca un ambiente de abandono en caso de que no sean sustituidas en un plazo adecuado.
D.Se evidenciaría una pérdida de la imagen institucional al mostrar áreas deterioradas y poco agradables a la vista.
E.Nos exponemos al recibo de ordenes sanitarias que podrían ocasionar inclusive el cierre de actividades en esas áreas de los Centros de Salud, sin dejar de lado el riesgo de infecciones en heridas de los pacientes que reciben nuestros servicios de Salud.</t>
  </si>
  <si>
    <t>Actualmente los procedimientos endoscópicos se realizan mediante el uso de equipos de torres propiedad del INS Red de Servicios de Salud, sin embargo, esas tres torres cumplieron su vida útil, además el costo de mantenimiento  preventivo y correctivo de las mismas para la administración, es bastante significativo.
Por tanto, se pretende establecer un proceso de contratación, que venga a satisfacer la necesidad de un sistema de visualización de alta tecnología, el cual se obtendría como parte del servicio y compra de los consumibles y permita realizar los procedimientos endoscópicos registrándolos a su vez en el sistema de imágenes (PACS/ RIS) que tiene contratada la Red de Servicios de Salud del INS, garantizando la calidad en la atención de nuestros usuarios y  solventando la necesidad de obtener registros médicos y de imágenes actualizados y de alta calidad, que ayuden en la resolución de las lesiones y que respalden los procedimientos realizados a nuestros asegurados, los cuales incluyen especialidades como: cirugía general, cirugía de tórax y neumología.
Así mismo lo que buscamos con este modelo de contratación, es obtener el servicio de visualización para cirugía endoscópica, mediante el pago de los consumibles asociados a estos procedimientos, y en el caso de las cirugías donde el cirujano no solicite ningún consumible para el procedimiento, que exista como opción el pago de un monto por el uso del sistema de visualización y el registro de las imágenes. Si tomamos en cuenta que el histórico de consumos nos dice que casi en la totalidad de los procedimientos de esta naturaleza, se ha registrado el consumo de alguno de estos insumos o consumibles, pues estaríamos ante un modelo en el que la administración obtiene los materiales necesarios sin tener que invertir en compra y mantenimiento de equipos.
La disposición de estos materiales es esencial para la prestación de los Servicios de Salud que brinda el INS a través de su Red de Servicios de Salud, en la cual se atienden asegurados de regímenes solidarios como de regímenes comerciales, por tanto es de vital importancia darle continuidad al servicio que ofrecemos, mediante la contratación de un servicio que nos garantice equipos de última tecnología y con respuesta oportuna.
Entre las ventajas de contar con el servicio están:
1- Equipos con tecnología de punta que favorecen la visualización de las áreas a operar en relación con los equipos disponibles a la fecha.
2- Equipos con tecnología de punta que favorecen la inclusión de imágenes de los tejidos del asegurado a los registros del sistema de visualización de imágenes PACS. Para esto se estaría solicitando que los oferentes cuenten con licencias para la transferencia datos compatible con el sistema RIS/PACS disponible en la RSS.
3- Se garantiza la disponibilidad al menos una torre endoscópica funcionando correctamente, dado que se le dará seguimiento a los mantenimientos preventivos y correctivos a cargo del que resulte adjudicado, a través de la Unidad de Mantenimiento de Equipo Médico del INS.
4- Disponibilidad de más equipos para la resolución de cirugías de forma simultánea en el HDT y en otros centros de salud autorizados por la RSS.
5- Se trasladan los costos de mantenimientos preventivos y correctivos al que resulte adjudicado.
6- Disminución de costos por economía de escala ante la inminente necesidad de contar con un contrato que brinde el servicio de torre endoscópica y la adquisición de consumibles para la misma. Estos últimos se han adquirido por compras de emergencia lo que ha encarecido los costos por compras unitarias.
7- Menor costo en incapacidades y días de internamiento producto de los tiempos de recuperación por cirugía abierta versus endoscópica.
Entre los riesgos de no contar con este servicio están:
1- Suspensión de procedimientos endoscópicos de especialidades como cirugía general, cirugía de tórax y neumología, debido a que los equipos que se utilizan actualmente ya cuentan con las guías de reemplazo y a partir del inicio de la ejecución del contrato de la Licitación Pública 2021LN-000010-0001000001, no se contaría con el soporte técnico para los mantenimientos preventivos y correctivos que se puedan requerir.
2- Detrimento en la calidad de atención ofrecida a nuestros usuarios ante la disponibilidad de equipos obsoletos y sin contrato de mantenimiento o ausencia de los mismos para la realización de procedimientos endoscópicos, aumentando los tiempos por cirugías abiertas y los riesgos de infección ante la exposición de tejidos.
3- Aumento en la duración de los procedimientos al deber realizarse de forma abierta, con los consecuentes riesgos de infección y de complicaciones por mayor exposición a agentes anestésicos.
4- Aumento en el gasto por costos de incapacidad y días de internamiento producto de que la recuperación en cirugías abiertas es mayor a las realizadas vía laparoscópica.
5- Aumento en el trámite de compras de emergencia para la dotación de los insumos para torre de endoscopía, así como del servicio de torre de endoscopía. Esta situación se ve afectada por cuanto en la nueva Ley de Contratación Administrativa no se consideró a las compras de emergencia como una de las opciones de contratación para la Administración.</t>
  </si>
  <si>
    <t>Es indispensable para brindar atención adecuada y oportuna a los usuarios de INS-RSS. Permite tener disponibles y en buenas condiciones instrumental para diferentes procedimientos en todo el país. 
Ventajas:  
1. Reducción de tiempos de procedimientos (mayor/menor) al contar con equipos disponibles y en buenas condiciones.
2. Utilización de instrumentos de acuerdo para el tipo de procedimiento y necesidad del usuario.
3. Satisfacción del usuario en relación con el procedimiento realizado.
4. Estandarización de la gestión del instrumental de INS-RSS.
Riesgos de no contar con el bien:
1. Retrazos o suspension de procedimientos medico-quirúrgicos ante la falta de instrumental.
2. Insatisfacción del cliente final.
3. Insatisfacción de los profesionales en salud al ante la ausencia de instrumentos o de instrumentos en mal estado.
4. Aumento en el costo económico por prolongación de tiempo de estancia en Hospitalización, aumento de incapacidades de los clientes de INS-RSS.
Beneficios de la compra en términos cualitativos
•	Conforma avanza la tecnología, también avanzan y cambian las técnicas de cirugía, por lo que con instrumental nuevo que algunos tienen una nueva tecnología favorecen la realización de cirugías, y de las nuevas necesidades de los cirujanos, comparados con los equipos disponibles a la fecha.
•	Se garantiza la disponibilidad de instrumental suficiente para la demanda quirúrgica y de procedimientos en todos los servicios de salud del INS-RSS. 
•	Permite tener instrumental disponible para dotar a los servicios de instrumentos mientras los que necesitan mantenimiento y afilado, se envían por ese contrato. Hasta el momento no se cuenta con esta disponibilidad lo que no ha permitido un adecuado mantenimiento de todo el instrumental o limita a los servicios a quedarse con menos instrumentos mientras estos se envían a mantenimiento.
•	Disponibilidad de más equipos para la resolución de cirugías de forma simultánea en el HDT y en otros centros de salud autorizados por la RSS. Por el momento se ha limitado la cantidad de cirugías de la misma área anatómica por este faltante.
2.	Beneficios de la compra en términos cuantitativos
•	Existirá mayor control del presupuesto debido a que será centralizado en una sola compra.
•	Disminución de costos por economía de escala ante la compra al por mayor.
•	Disminución de incapacidades y estancias prolongadas en Hospitalización, al permitirse más cirugías simultáneas de mismas áreas anatómicas.
3.	Riesgos al no adquirir el bien o servicio.
•	Retrasos o suspensión de procedimientos médico-quirúrgicos ante la falta de instrumental.
•	Insatisfacción del cliente final.
•	Insatisfacción de los profesionales en salud al ante la ausencia de instrumentos o de instrumentos en mal estado.
•	Aumento en el costo económico por prolongación de tiempo de estancia en Hospitalización, aumento de incapacidades de los clientes de INS-RSS.
•	Detrimento en la calidad de atención ofrecida a nuestros usuarios ante la disponibilidad de equipos o instrumentos obsoletos.
•	Aumento en la duración de los procedimientos al deber realizarse con instrumentos no aptos para la técnica quirúrgica, con los consecuentes riesgos de infección y de complicaciones por mayor exposición a agentes anestésicos.
•	Aumento en el gasto por costos de incapacidad y días de internamiento producto de que la recuperación.</t>
  </si>
  <si>
    <t>El equipo es requerido para atender cirugías en regiones anatómicas específicas como columna, pelvis y acetábulo, de acuerdo al criterio de los cirujanos especialistas específicos para esas regiones.
Entre las ventajas de contar con el equipo están:
1- Permite colocar al paciente en una posición anatómica correcta y segura para realizar procedimientos de lesiones en pelvis, acetábulo y columna; así como procedimientos de medicina del dolor como radio frecuencias de columna y bloqueos.
2- Favorece una mejor reducción de las fracturas, así como ayuda a disminuir las posibles complicaciones y secuelas en los pacientes.
3- Permite realizar imágenes radiológicas en 360°, dando una mejor visión al especialista, garantizando el adecuado desarrollo de la cirugía
4- El paciente se posiciona sobre aditamentos ergonómicos que no comprimen su abdomen y tórax evitando zonas de presión, ya que el usuario puede presentar dolor en crestas iliacas y región pectoral. De igual forma evita el aumento de la presión intrabdominal favoreciendo la NO aparición de sangrados transoperatorios y facilita la ventilación pulmonar adecuada con el paciente en decúbito prono.
5- Permite posicionar los brazos anatómicamente sin elongar el plexo braquial y lesionarlo; permite posicionar cabeza de forma anatómica.
6- En transoperatorio de columna, no hay que forzar los tornillos y las barras pudiendo quebrar un pedículo vertebral para, reducir las deformidades que producen las fracturas ya que con su mecanismo automatizado tiene flexión intraoperatoria.  Facilita la reducción de las deformidades a nivel torácico y lumbar.
7- Es totalmente radiolúcida lo que no distorsiona la imagen transoperatoria evitando complicaciones por error humano de mal interpretación de imágenes por el cirujano.
8- Es ergonómica para el cirujano y evita el uso de tarimas y malas posturas que redunda en dolor de columna del especialista y este opera más ergonómico
9- Por lo motivos anteriores disminuye tiempo quirúrgico y de exposición a rayos X.
10- Ahorro de espacio en sala de operaciones.
11- Permite hacer nuevos procedimientos moderno de cirugía de columna con el XLIF y la neuro navegación.
12- Permite cambiar posición del paciente en el intraoperatorio.
13- Permite la fijación de la hemi-pelvis sana y poder poner en tracción para descender las fracturas hemi-pélvicas con desplazamiento vertical.
14- Es la única mesa que estando en tracción hace la protección de nervio ciático.  
15- Disminución de costos económicos de las cirugías por reducción del tiempo quirúrgico, dada las facilidades de posicionar al paciente en la forma más anatómica posible, así como la disminución de tiempos por el uso del arco en C, producto de la movilización del mismo a 360°, situación que no es lograda con las actuales mesas quirúrgicas.
16- La mesa quirúrgica especializada podrá ser utilizada anualmente en aproximadamente 152 asegurados con cirugías de columna, así como 339 asegurados con cirugías de pelvis, disminuyendo riesgos para el paciente y personal quirúrgico. Lo anterior de acuerdo a lo reportado en 2021.
Entre los riesgos de no adquirir el bien están:
1- Usuarios con reducciones deficientes producto de que el posicionamiento en el inicio y transoperatorio no es el adecuado.
2- Aumento en los tiempos quirúrgicos ante la deficiencia de movilización del arco en C durante los procedimientos de reducción de fracturas o corrección de deformidades.
3- Lesiones del paciente asociadas al error humano por mala interpretación de imágenes por parte del cirujano producto de la deficiente movilización del arco en C con el uso de mesas quirúrgicas convencionales.
4- Lesiones asociadas al posicionamiento inadecuado o deficiente del paciente, pudiendo generar lesiones a nivel no distorsiona la imagen transoperatoria evitando complicaciones por error humano de mal interpretación de imágenes por el cirujano l nervioso (en plexos o nervios periféricos), a nivel abdominal (por sangrados por aumento de presión intraabdominal o toráxico (por aumento de presión a nivel pulmonar).
5- Aumento en costos por un mayor tiempo quirúrgico relacionado con el posicionamiento del paciente, o costos de las lesiones asociadas que pueda sufrir el paciente por ser operado en mesas no específicas para el tipo de cirugías.
6- Aumento en costos producto de usuarios que resulten con lesiones permanentes que se conviertan en rentistas del INS, o bien, con incapacidades temporales que se ven aumentadas por resultados sub-óptimos.
7- Malestar de los clientes del INS del segmento de riesgos del trabajo por aumento en sus primas, derivado del aumento en costos por lesiones en los pacientes.
8- Lesiones en el personal que utiliza el equipo por la adopción de posiciones álgicas debido a los equipos que no son específicos para cirugías de pelvis y columna.</t>
  </si>
  <si>
    <t>Se requiere brindar  servicios de radiología para el centro medico regiona de Desamparados, para aquellos asegurados del Instituto Nacional de Seguros quienes hayan sufrido accidentes y estén amparados por los regímenes de Riesgos de Trabajo y Seguro Obligatorio, o bien por los seguros Estudiantil, Responsabilidad Civil y Básicas de Accidentes.  Asimismo, se procura contar con el servicio en forma más oportuna en caso de requerirse la atención de lesionados con traumatismos severos quienes se presenten al  centros Médico. 
Ventajas
Se lograría dar un mejor y rápido servicio radiológico a los pacientes atendidos en el centro médico regional de Desamparados debido a que el centro radiológico se encuentra a unos 50 metros. 
Proceso de diagnóstico más rápido por la cercanía del centro radiológico.
Se evitarían complicaciones en la salud de los pacientes que requieren estudios radiológicos, dado que el desplazamiento a realizar estudios seria mínimo dada la cercanía.
El contar con un servicio radiológico eliminaría los costos por traslados a la Uruca, Esto porque la distancia entre el centro médico y la Uruca es de aproximadamente 11 km y un tiempo aproximado de traslado de (ida/vuelta) casi 2 horas.
Si se contara con el servicio radiológico en Desamparados se podría tener el resultado de un estudio radiológico en unos 30 minutos y determinar si no amerita incapacidad y se da de alta, En el caso de que el paciente deba viajar a la Uruca se le debía de dar cita para el día siguiente si se le atiende después de las 12md y el medico debería valorar generar una incapacidad para esperar el resultado de la radiografía al día siguiente.
Desventajas
El traslado de un paciente en bus de Desamparados a la Uruca podría eventualmente provocar algún tipo de molestia por las casi dos horas de tiempo el tiempo de traslado. 
Riegos 
Aumento de incapacidades debido al desplazamiento a San José Uruca,
Aumento en los costos por pago de pasajes y viáticos por el traslado a la Uruca.
Deterioro de la imagen del INS por no contar con un servicio de apoyo tan importante en la atención de traumas.</t>
  </si>
  <si>
    <t xml:space="preserve">Mantener en condiciones óptimas de funcionamiento los equipos, garantizando sus prestación de servicios a la Unidad Usuaria. Este contrato vendría a sustituir las licitacioes 2019CD-000299-0001000001, 2019CD-000320-0001000001, 2019LA-000032-0001000001, 2019CD-000262-0001000001, 2019CD-000363-0001000001, 2019CD-000065-0001000001, 2021LA-000013-0001000001, 2019LA-000026-0001000001, 2020LA-000042-0001000001, 2018LN-000003-0001000001, Licitación 2017LN-000006-0001000001, 2018LN-000004-0001000001, los cuales cumplen su última prórroga o vencimiento de garantía. </t>
  </si>
  <si>
    <t>El Hospital del Trauma de la Red de Servicios de Salud-INS posee un sistema de UPS  marca Schneider APC, actualmente cuenta con 21 UPS,  estos equipos se ubican en el Hospital de Trauma ubicado en el Complejo de Salud La Uruca de la INS Red de Servicios de Salud, este sistema y equipos se utilizan para darle respaldo de energía eléctrica al centro médico en circuitos de energías de soporte de vida crítico aisladas  y en las energías de UPS en todas las áreas operativas del Hospital y esta requerido por las normas código eléctrico de Costa Rica, normas NFPA y de habilitación hospitalaria para un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pudiendo incrementar el riesgo hasta la no habilitación de áreas sensibles a la operativa del hospital como, Nutrición, Central de Esterilización, Monitoreo, depósito de cadáveres, Farmacia, Imágenes médicas, rehabilitación, Comedores, quirófanos, UCI, UTI, UCA, encamados del 3N y 4N, aislamiento, unidad de quemados, cuartos de máquinas, casa de máquinas etc,  daños severos a equipos sensibles a variaciones o la falta total de fluido eléctrico, riesgo en la seguridad de la vida de pacientes , colaboradores y visitantes del centro médico.
B.El equipo es más propenso a deteriorarse y dañar paralelamente otros sistemas aumentando el riesgo de contaminación de bacterias y tratamientos clínicos para equipos, pacientes, inclusive poniendo en riesgo la vida de los pacientes, equipos, sistemas colaboradores, etc.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 inclusive el paro no programado de áreas sensibles de la operativa del centro médico, representando grandes pérdidas para la institución.</t>
  </si>
  <si>
    <t xml:space="preserve">Satisfacer las necesidades de los pacientes relacionadas a las especialidades médicas con las que no se cuenta en la RSS a través de contartos para así brindar el tratamiento oportuno en el momento adecuado. Contrato actual vence 01-10-2023
Ventajas: : 
• Disminuir tiempo de espera de los procedimientos necesarios 
• Brindar una atención oportuna de las necesidades urgentes de los pacientes. 
Desventajas: 
•Desmejora en la atención, disconformidades de los pacientes por los tiempos de espera, afectación de la imagen institucional y un aumento en los riesgos de infecciones.
Riesgos de no contar con el bien o servicio:
• Incumplimiento de la norma de habilitación Decreto Ejecutivo N° 41182-S "Oficializa la "Norma para la habilitación de Servicios de Hospitalización. 
• Riesgos operativos al no contar con las contrataciones necesarias para suplir las necesidades de los pacientes de cirugía vascular periféricos. 
• Riesgos reputacional al no contar con las especialidades necesarias para el funcionamiento operativo de la RSS.   </t>
  </si>
  <si>
    <t>El Hospital del Trauma de la Red de Servicios de Salud-INS posee un sistema de aire acondicionado y climatización  marca Carrier, actualmente cuenta con 429 equipos o unidades de esta naturaleza de todo el centro médico,  estos equipos se ubican en el Hospital de Trauma ubicado en el Complejo de Salud La Uruca de la INS Red de Servicios de Salud, este sistema y equipos se utilizan para darle el confort de aire acondicionado y asepsia requerido por las normas ASHRAE y de habilitación hospitalaria para un centro médico para  cada recinto y área del hospital como lo dictan las normativas para estos aposentos.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 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pudiendo incrementar el riesgo hasta la no habilitación de áreas sensibles a la operativa del hospital como nutrición, central de esterilización, deposito de cadáveres, cuartos de TI, farmacia, imágenes médicas, rehabilitación, quirófanos, UCI,UTI,UCA, Pre anestesia, Post quirúrgico, unidad de aislamiento, unidad de quemados, etc.
B.El equipo es más propenso a deteriorarse y dañar paralelamente otros sistemas aumentando el riesgo de contaminación de bacterias y tratamientos clínicos para equipos, pacientes, etc.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 inclusive el paro no programado de áreas sensibles de la operativa del centro médico, representando grandes pérdidas para la institución.</t>
  </si>
  <si>
    <t>Los equipos que están para reemplazo son placas SIFA 30200366 y 30200369, de acuerdo a lo informado por la Unidad de Equipo Médico. Las mesas quirúrgicas son indispensables para la realización de cirugías en el Hospital del Trauma, siendo que es requerida una por cada quirúfano en funcionamiento. Cabe indicar que las dos que están para reemplazo corresponden a la base mínima instalada en el HDT.
Entre las ventajas de contar con el equipo están:
1- Compra de equipos con tecnología actualizada que brinda mayor seguridad a los asegurados que hacen uso del Servicio Quirúrgico.
2- Seguridad de disponer equipos que cuentan con respaldo a nivel nacional e internacional para la compra de repuestos en caso de que sea necesario, dado que se mantienen en la línea de producción.
3- Equipos con amplia cantidad de posiciones que se ajustan a las necesidades del usuario de acuerdo al tipo de lesión que tienen.
4- Mantener una producción similar a los 16343 asegurados operados durante el año 2021 en el Hospital del Trauma.
5- Disminución en los costos por mantenimientos correctivos al disponer de equipos nuevos que vengan a consumir menor presupuesto por ese tipo de mantenimiento.
Entre los riesgos de no contar con el equipo están:
1- Riesgos para la vida de los asegurados ante la posibilidad de daño del equipo durante un procedimiento sin capacidad de reparación o sustitución.
2- Riesgo reputacional del INS y la RSS ante la suspensión de cirugías por ausencia de mesas quirúrgicas.
3- Aumento en lista de espera de cirugía por ausencia de mesas quirúrgicas para cada quirófano.
4- Aumento en costos por incapacidades y hospitalización producto de aumento en lista de espera.</t>
  </si>
  <si>
    <t>Mantener en condiciones óptimas de funcionamiento los equipos, garantizando sus prestación de servicios a la Unidad Usuaria. Este contrato vendría a sustituir las licitacion 2019CD-000257-0001000001, 2019CD-000261-0001000001, 2019LA-000026-0001000001, 2019CD-000230-0001000001, 2019PP-000051-0001000001, 2021LA-000013-0001000001, 2020LA-000042-0001000001, 2017LN-0000006-0001000001 y 2018LN-0000003-0001000001 el cual cumplen su última prórroga o vencimientos de garantía.</t>
  </si>
  <si>
    <t>Es indispensable para el proceso de esterilización. Permite brindar el servicio de esterilización a más de 14 áreas de todo el Complejo Uruca, por la evaluación de guía de reemplazo y por múltiples fallos, se ha invertido en muchos repuestos.
Beneficios: 
1.Al tener un equipo nuevo tendrá años de garantía de fabrica, mantenimiento continuo para prolongar la vida útil, disponibilidad para uso inmediato.
2.Oportunidad en mejora tecnologíca.
3. Permite una mejor optimización del recurso debido a la capacidad o tamaño de este autoclave.
Riesgos de no contar con el bien: 
1. Riesgo de retrazos o suspension de cirugías o deficit en la capacidad de utilización de autoclaves y producción diaria.
2. CEYE no tendría capacidad de respuesta ante aumento en la demanda.
3. Riesgo de tener que optar por esterilización tercerizada o fuera del Hospital descrito en el PAT, lo que generaría activación de más personal, traslados, coordinaciones con otros centros, entre otros.</t>
  </si>
  <si>
    <t xml:space="preserve">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	Contar con unidades hospitalarias que permitan la atención segura y de calidad para la atención de los pacientes críticos hospitalarias   
•	Dar mayor confort a los pacientes críticos hospitalizados. 
Desventaja: 
•	Perdida de capacidad operativa, al no contar con camas de UCI. 
•	Hay mayor afectación a los colaboradores para la manipulación de los pacientes. 
Riesgos de no contar con el bien o servicio:
-	Riesgo operativo, al no contar con las camas en buen estado, podrían generase errores en la operativa como caídas del paciente y/o funcionarios, lesiones en piel del paciente, inconfort del paciente crítico. 
-	Riesgo operativo: la UCI son áreas criticas donde su correcto funcionamiento de todos los equipos son necesarios para el buen funcionamiento general hospitalario. </t>
  </si>
  <si>
    <t>En los centros de salud de la región Atlántica, por las caracteristicas de la actividad agrícola masiva en piña, banano y plantas ornamentales, se presentan gran cantidad de casos relacionados con lesiones en el ojo. Mediante el contrato actual se atienden en promedio  178 consultas al mes. El servicio de Oftalmología contratado actualmente en la localidad de Limón atiende los pacientes referidos de todos los centros de salud del INS y consultorios médicos laborales que forman parte de la Red de Salud del INS en la Región Atlántica. La atención de esos pacientes dentro de la región disminuye el tiempo de espera y reduce los gastos por traslado. Además permite  otorgar el tratamiento especializado en un plazo muy corto (El horizonte de citas en Limón se mantiene en un día y casos de emergencia pueden ser atendidos el mismo día). Actualmente está vigente el contrato E19046E , que termina su vigencia el 17-12-2023 y es necesario darle continuidad al servicio para cumplir con los objetivos de calidad de la Red de Servicios de Salud.  Algunos de los riesgos asociados  al  traslado de los pacientes hasta el Hospital del trauma son:  a. Para los pacientes que viajan de las zonas más alejadas, riesgo de complicaciones de la salud por no contar con una atención oportuna. b. Deterioro de la imagen institucional por la calidad del servicio.  b. Agrabación de las lesiones oculares que requieren una atención oportuna y prioritaria, dada la vulnerabilidad de este órgano. En las lesiones oculares serias o de emergencia es clave contar con una atención inmediata por parte de un oftalmólogo de manera que se minimicen las complicaciones o secuelas futuras en el paciente.  c. El traslado de los pacientes a la Uruca implica en el contexto actual el riesgo de contagio por COVID, accidentes de tránsito y exponerse a los retrasos derivados de la remodelación en la ruta 32, tránsito pesado derivado de las operaciones portuarias y condiciones inseguras del tránsito por el Zurquí.</t>
  </si>
  <si>
    <t>En al RSS no se cuenta con especialistas en odontologia, pues además de la demanda, el costo es alto no solamente en mano de obra sino tambien en equipamiento. Se requiere dar atención a pacientes con lesiones bucodentales que tienen criterios para ser tratados por especialistas en estas áreas. Contrato actual vence en 02/09/2023. 
La mayoría de lesiones bucodentales, por el desarrollo científico técnico actual, van a requerir los servicios de un especialista en odontología, para lograr una rehabilitación oral completa. Estos servicios no solo requieren de un espacio físico adecuado, en este caso un consultori oodontológico completamente equipado con equipos acorde a cada especialidad, que incluyen laboratorios dentales, microscopio electrónico, radiografías especializadas, entre otros. Todo esto llevaría a un gran proyecto arquitectónico para instalar siete consultorios dentales equipados y contratar al mismo número de especialistas, lo cual representa un costo muy elevado que no se justifica por la demanda de los servicios, siendo más favorable contratar un provedor externo. De no contar con este servicio, los pacientes no podrían tener una rehabilitación oral completa lo que expondría a la organización a riesgos de tipo reputacional, operativo, legal, de mercado, entre otros.</t>
  </si>
  <si>
    <t xml:space="preserve">Para el profesional médico  que atiende los lesionados resultantes de accidentes o enfermedades  laborales o accidentes de tránsito, muchos de ellos con traumas, es indispensable contar con medios de apoyo diagnóstico. El estudio de ultrasonido  le permite al médico obtener más información para cumplir dos de sus objetivos en la consulta médica. Primero dar el tratamiento adecuado a la lesión y segundo verificar la relación de causalidad entre la descripción del accidente y las lesiones encontradas. La particularidades de la actividad agricola masiva y los accidentes de tránsito son factores que inciden en el tipo de lesiones que se atienden en la Región Atlántica donde la mayoría de los accidentes implican lesiones por trauma. En el contrato actual atiende la demanda de ultrasonidos de los centros de salud y consultorio médicos laborales de toda la Región Atlántica, realizando en promedio 253 estudio al mes. Este contrato vence el 09 de Diciembre del 2023 y es necesario darle continuidad al servicio para cumplir con los objetivos de calidad de la Red de servicios de Salud.  Algunos riesgos  relacionados con la posibilidad de no contar con el servicio en el Región son:  a. Retraso en el diagnostico, lo cual puede derivar en complicaciones de las lesiones y prolongación de los periodos de evolución (aumentan costos).  b. Se presentan casos de emergencia que requieren la realización de un US y su reporte para el mismo día; de lo contrario se tendrían que trasladar los pacientes a la CSSS con los consecuentes riesgo a la salud del paciente, dada la complicación del transporte y la saturación de los servicios de dicha institución.   c. El traslado de los pacientes a la Uruca implica en el contexto actual el riesgo de contagio por COVID, accidentes de tránsito y exponerse a los retrasos derivados de la remodelación en la ruta 32, tránsito pesado derivado de las operaciones portuarias y condiciones inseguras del tránsito por el zurquí.
</t>
  </si>
  <si>
    <t>Mantener en condiciones óptimas de funcionamiento los equipos, garantizando sus prestación de servicios a la Unidad Usuaria. Este contrato vendría a sustituir las licitacion 2019PP-000048-0001000001 y 2019CD-000238-0001000001, los cuales cumplen su última prórroga.</t>
  </si>
  <si>
    <t>En el contexto actual, gracias al proceso de planificación realizado durante el periodo 2022, se ha identificado y plasmado en el Plan Anual de Compras (PAC) la necesidad de fortalecer la capacidad de operación de los servicios, acciones que se ven reflejadas en el Plan Estratégico general 2021-2024 de la Red de Servicios de Salud, específicamente en la perspectiva de cliente, que cita: “Contribuir con la atención de servicios y productos novedosos y de alto impacto, acordes con la estrategia comercial del Grupo INS.” Adicionalmente el presente proceso de contratación se sustenta en el objetivo OEP2 de la perspectiva de procesos que indica que se debe “Mejorar la infraestructura y los medios tecnológicos para responder a las necesidades de los clientes con servicios y productos novedosos de alto impacto”.
Expuesto lo anterior queda claro que el dotar de los equipos requeridos para la adecuada operación de las unidades según los estándares internacionales de salud se convierte en una acción prioritaria para la Red de Servicios de Salud del INS, obteniendo los siguientes beneficios:
a)	El beneficio está dirigido al mejoramiento continuo de la calidad en la ejecución de las tareas diarias para los usuarios de los servicios de salud, así como en la atención y aplicación de procesos que brinda la RSS.
b)	Correcta gestión del recambio tecnológico en relación con los equipos médicos que conforman la base instalada de la RSS.
c)	Garantizar la continuidad en la prestación del servicio al usuario. 
d)	El cumplimiento de los protocolos de operación y las normas de seguridad internas de la unidad requiere de la disponibilidad de estos equipos. El no contar con ellos, podrían eventualmente generar la no atención o retraso en las listas de espera de los pacientes, limitar la programación de citas médicas y el incumplimiento de las buenas prácticas de calidad y seguridad al paciente
Los riesgos de no adquirir el bien son los siguientes:
a)	No se podría garantizar la continuidad en la prestación del servicio del Departamento, considerando que el equipo a recambiar podría presentar una tasa de fallos imprevisible, dadas sus condiciones actuales. 
b)	Se podrían eventualmente generar la no atención o retraso en las listas de espera de los pacientes, aumentar la estancia hospitalaria, limitar la programación de citas médicas y el incumplimiento de las buenas prácticas de calidad y seguridad al paciente.
c)	Se puede incurrir en el riesgo de daño reputacional a la institución al presentar equipo y mobiliario médico que no posee las condiciones adecuadas para la atención de los clientes.
d)	Se pueden alargar los tiempos de espera para la reparación de equipos, ya que, debido a su año de fabricación es más difícil poder conseguir partes y repuestos para restablecer total o parcialmente su funcionabilidad.
e)	Se estaría limitando la prestación de los servicios de salud al tener que utilizar las unidades usuarias tecnología desfasada u obsoleta qué impediría una adecuada gestión de la atención brindada a los usuarios.
f)	Se estaría incumpliendo con el plan trazado desde la Gerencia de la RSS para el recambio oportuno del equipo médico con el que cuenta la institución, el cual se encuentra dentro de uno de sus objetivos estratégicos</t>
  </si>
  <si>
    <t>El Hospital del Trauma de la Red de Servicios de Salud-INS posee un sistema de tableros aislados y relojes de quirófanos  marca Schneider, actualmente cuenta con 14 tableros de distribución eléctrica industrial Aislados, y 8 relojes sincronizados especiales para cirugías,  estos equipos se ubican en el Hospital de Trauma ubicado en el Complejo de Salud La Uruca de la INS Red de Servicios de Salud, este sistema y equipos se utilizan para darle respaldo de energía eléctrica al centro médico en circuitos de energías de soporte de vida crítico aisladas y control de cirugías en áreas muy sensibles de la operativa del Hospital con referencia al soporte de vida de pacientes y esta requerido por las normas código eléctrico de Costa Rica, normas NFPA y de habilitación hospitalaria para un centro médico.
Riesgos: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pudiendo incrementar el riesgo hasta la no habilitación de áreas sensibles a la operativa del hospital como, quirófanos, UCI, UTI, daños severos a equipos sensibles a variaciones o la falta total de fluido eléctrico, riesgo en la seguridad de la vida de pacientes, colaboradores y visitantes del centro médico.
B.El equipo es más propenso a deteriorarse y dañar paralelamente otros sistemas aumentando el riesgo de contaminación de bacterias y tratamientos clínicos para equipos, pacientes, inclusive poniendo en riesgo la vida de los pacientes, etc.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 inclusive el paro no programado de áreas sensibles de la operativa del centro médico, representando grandes pérdidas para la institución.</t>
  </si>
  <si>
    <t>El Hospital del Trauma de la Red de Servicios de Salud-INS posee un sistema de distribución de suministro de gases médicos marca AMICO, actualmente cuenta con un tanque de 1500 galones de oxigeno líquido, baterías de gases médicos conformada por un manifold de oxígeno para 20 cilindros de 220PC, un manifold  óxido nitroso para 8 cilindros de 220PC, un manifold de dióxido de carbono para 4 cilindros de 220PC, manifold de nitrógeno para 12 cilindros de 220PC, 1 compresor de aire médico, 1 compresor de vacío, 1 compresor de anestésico , 2 master de alarmas de 50 puntos, 13 alarmas de zona, 28 cajas de válvulas, 2 secadores de aire médico,735 tomas de pared, 8 paneles de nitrógeno para cirugías, 1 sistema de conexión de emergencia de oxígeno, 100 reguladores de vacío, 31 válvulas de aislamiento, 9 interruptores de presión, 2 válvulas check de 38 mm, 1 válvula check de 50 mm, 100 flujo metros de aire médico y 100 flujo metros de oxígeno y una red de tubería de cobre de gases médicos, estos equipos se ubican en el Hospital de Trauma ubicado en el Complejo de Salud La Uruca de la INS Red de Servicios de Salud, este sistema y equipos se utilizan para suministrar el flujo y trasiego de los gases médicos requeridos en las diferentes áreas y operativas del centro médico y esta requerido por las normas NFPA y de habilitación hospitalaria para un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pudiendo incrementar el riesgo hasta la no habilitación de áreas sensibles a la operativa del hospital como, imágenes médicas, rehabilitación, quirófanos, UCI, UTI,UCA, Pre anestesia, Post quirúrgico, unidad de aislamiento, unidad de quemados, y encamados del 3N y 4N, etc, daños severos a equipos sensibles a variaciones de presión  , riesgo en la seguridad de la vida de pacientes , colaboradores del centro médico.
B.El equipo es más propenso a deteriorarse y dañar paralelamente otros equipos que interactúan con los gases médicos, aumentando el riesgo de contaminación de bacterias y tratamientos clínicos para equipos, pacientes, etc.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 inclusive el paro no programado de áreas sensibles de la operativa del centro médico, representando grandes pérdidas para la institución.</t>
  </si>
  <si>
    <t>Los equipos que están para reemplazo son los placa SIFA 30201423, 30201424 Y 30201425, los cuales cuentan con guía de reemplazo del 2022 por parte de la Unidad de Compras de Equipo Médico. 
Entre las ventajas de contar con el equipo están:
1- La ecografía permite colocar los anestésicos en el plano anatómico correcto, controlar la dispersión de las drogas y mejorar el resultado de la anestesia.
2- En toda cirugía el control del dolor postquirúrgico es un objetivo fundamental, inmediato y obligatorio. El plan analgésico debe ser efectivo y confortable, para permitir también el buen descanso del paciente y la fisioterapia precoz sin dolor, por lo que la adquisición de estos ultrasonidos favorece la aplicación de anestesia regional con los consecuentes beneficio del control postquirúrgico.
3- Los ultrasonidos solicitados permiten la visión ecográfica en tiempo real, favoreciendo visualizar y colocar los anestésicos locales en el plano anatómico correcto, después de reconocer las estructuras y sus variantes anatómicas, a su vez permiten controlar la dispersión de las drogas administradas, y mejorar la efectividad del resultado de la técnica anestésica.
4- El aumento de nuevas técnicas anestésicas guiados por ultrasonidos ha creado un aumento en la necesidad en el servicio de este dispositivo.
5- Se brindan servicio de bloqueos anestésicos y analgésicos a diferentes áreas, servicios y departamentos adicionales al Servicio Quirúrgico. Entre los servicios asistidos están la Unidad de Valoración Inicial, así como Hospitalización (quemados y camas generales).
6- Los ultrasonidos utilizados para bloqueo regional La anestesia por bloqueo, en la cual técnicamente es necesario administrar los anestésicos locales en íntimo contacto con los nervios que se van a bloquear, la utilizamos para toda cirugía de miembro superior e inferior. 
7- En el último año (2021) se realizaron 16343 cirugías en las cuales se realizaron bloqueos tanto anestésicos como analgésicos. De igual forma los ultrasonidos son requeridos para los procedimientos realizados en diferentes áreas, como lo son el área de quemados para la realización de curaciones profundas, así como en hospitalización para las sesiones de terapia física.
Entre los riesgos de no contar con el equipo están:
1. Mayor uso de anestesia general con las complicaciones asociadas a la misma.
2- Mal manejo del dolor por parte de los clientes producto de la no realización de bloqueos regionales.
3- Bloqueos regionales ineficientes al colocarse en lugares incorrectos ante la ausencia de la guía del ultrasonido.
4- Costos asociados al tratamiento por bloqueos regionales ineficientes o que generen alguna complicación al asegurado.
5- Mayores costos económicos al gastar insumos en bloqueos regionales que se convierten en anestesia general.</t>
  </si>
  <si>
    <t>Es imprescindible su compra, ya que los tres sartenes eléctricos industriales con los que se cuenta actualmente en la Unidad (placa sifa 30200413, 30200414, 30200415) presentan un daño en la tolva (contenedor de los alimentos). Dicho criterio fue enviado por los encargados de mantenimiento (se adjunta correo donde se amplía el criterio técnico)
Actualmente los equipos están funcionando gracias a diferentes mantenimientos correctivos que se le han realizado, e incluso con cambio de piezas de otros sartenes que existían en el INS, con lo que se han mantenido funcionando, sin embargo, el arreglo de los daños supera el costo total en libro, por lo que recomiendan su cambio (ver correo con criterio técnico). Existen daños internos del mismo (oxido en las flautas) lo que generen un riesgo en el uso del equipo. 
Dentro de los beneficios de contar con estos equipos están: mayor eficiencia en el proceso productivo, evitando choques en los proceso; brindar la atención de los pacientes en tiempo y forma, según el menú establecido para cada dieta de los pacientes; mantener el permiso de habilitación del servicio, al poder brindar la alimentación de los pacientes sin atrasos y de manera estandarizada; evitar sobrecarga de trabajo en el personal del servicio y de los equipos. 
Otros de los beneficios son ahorro en tiempo de producción, ya que al ser un equipo industrial las raciones requeridas para la alimentación de pacientes se producen en un menor tiempo; ahorro en mano de obra, ya que en un solo equipo y en un proceso se puede producir lo requerido para todos los pacientes, mientras que si no están se deben realizar producción en “tandas” lo que implica mayor uso de recurso humano, lo que hace ineficiente el proceso productivo, ocasionando atrasos en otros procesos productivos; mayor eficiencia en produces productivo, ya que se utilizan un solo equipo para producir los alimentos, disminuyendo el uso de gas, agua, luz, mano de obra, productos de limpieza; mejora la estandarización de la producción de alimentos, ya que la producción sale en una sola “tanda” y esto ayuda a que se pueda controlar más el sabor, textura de lo producido. Mientras que, si se realiza por etapas, hay menos regularidad en los alimentos que se brindan a todos los pacientes.
Dentro de los riesgos están: no contar con estos equipos generan un riesgo operativo, ya que con los otros equipos con que se cuentan no se puede llegar a una producción institucional, lo que llevaría a atrasos en producción de los alimentos para los pacientes y por ende generando atrasos en la atención del servicio, sobre carga de trabajo de otros equipos que los lleva a daños, como también falta de eficiencia en el servicio que se brinda, esto por el volumen de preparaciones, lo que los hace imprescindibles; se estaría generando un riesgo en la imagen de la institución, ya que puede presentarse problemas en atención de los pacientes, que pueden trascender de lo interno a lo externo por medio de los mismos pacientes; existe un riesgo de continuidad de negocio, ya que se sobrecargarían los demás equipos con que se cuenta en el servicio, lo que llevaría a un desgaste mayor en los mismos, y si alguno llega a fallar no se puede tener alternativas de respuesta generando problemas en la atención del servicio de pacientes; xiste mas desperdicio, al producir en “tandas” muy pequeñas, hace ineficiente la producción, aumentando el costo.</t>
  </si>
  <si>
    <t>Se requiere brindar  servicios de radiología para el centro medico regiona de Puntarenas, para aquellos asegurados del Instituto Nacional de Seguros quienes hayan sufrido accidentes y estén amparados por los regímenes de Riesgos de Trabajo y Seguro Obligatorio, o bien por los seguros Estudiantil, Responsabilidad Civil y Básicas de Accidentes.  Asimismo, se procura contar con el servicio en forma más oportuna en caso de requerirse la atención de lesionados con traumatismos severos quienes se presenten al  centros Médico. 
Ventajas
Se lograría dar un mejor y rápido servicio radiológico a los pacientes atendidos en el centro médico regional de Puntarenas, debido a que el centro radiológico se encuentra a unos 25 metros. 
Proceso de diagnóstico más rápido por la cercanía del centro radiológico.
Se evitarían complicaciones en la salud de los pacientes que requieren estudios radiológicos, dado que el desplazamiento a realizar estudios seria mínimo dada la cercanía.
El contar con un servicio radiológico eliminaría los costos por traslados y viáticos a la Uruca, Esto porque la distancia entre el centro médico y la Uruca es de aproximadamente 96km y un tiempo aproximado de traslado de (ida/vuelta) es de más de 3 horas.
Si se contara con el servicio radiológico en Puntarenas se podría tener el resultado de un estudio radiológico en unos 30 minutos y determinar si no amerita incapacidad y se da de alta, En el caso de que el paciente deba viajar a la Uruca se le debía de dar cita para el día siguiente y el medico debería valorar generar una incapacidad para esperar el resultado de la radiografía al día siguiente.
Desventajas
El traslado de un paciente en bus de Puntarenas a Uruca podría eventualmente provocar algún tipo de molestia en sus lesiones por las mas de 3 horas de desplazamiento.
Aumento en los costos por pago de pasajes y viáticos por el traslado a la Uruca.
Deterioro de la imagen del INS por no contar con un servicio de apoyo tan importante en la atención de traumas.
Riegos 
Aumento de incapacidades debido al desplazamiento a San José Uruca,
Aumento en los costos por pago de pasajes y viáticos por el traslado a la Uruca.
Deterioro de la imagen del INS por no contar con un servicio de apoyo tan importante en la atención de traumas.</t>
  </si>
  <si>
    <t xml:space="preserve">En el PAC 2022 se incorporó una opción de un equipo pulverizador, para su inclusión se investigó durante 2 meses; se encontró un único equipo pulverizador de hueso, el mismo lo había utilizado para extracción de ADN en medicatura forense y era la única referencia con la que contaba, este equipo SPEX – FREEZER MILL 6870
El equipo Freezer mil 6870 produce únicamente hueso granulado con un tamaño tipo polvo, requiere de ser utilizado con nitrógeno líquido, pulveriza únicamente hueso esponjoso. Sin embargo, se continuó investigando por dos años más y logró encontrar un equipo pulverizador para hueso Molino de corte SM 300.
El proceso para localizar este equipo ha implicado una investigación rigurosa ya que en Costa Rica existimos dos bancos de tejidos con capacidad de procesamiento de todo tipo de tejido y somos el único que produce hueso granulado, por tal razón no existen proveedores que conozcan de este tema a nivel nacional y por esta razón la investigación se debe de realizar a nivel internacional y posteriormente localizar proveedores internos que puedan ( cumplan requisitos de importación), que tengan la disponibilidad y personal técnico capacitado para brindar el mantenimiento adecuado al mismo y asesoría técnica y además que se encuentren inscritos a SICOP.
El Molino de corte SM 300  corresponde  al mismo al mismo equipo con el cual disponen dos Bancos de Tejidos en Europa para triturar hueso , este equipo se adapta mejor a nuestras necesidades ya que pulveriza hueso en diferentes dimensiones 0,25 / 0,50 / 0,75 / 1,00 / 1,50 mm, 2,00 / 4,00 / 6,00 / 8,00 / 10,00 / 20,00 mm, cuenta con la posibilidad de pulverizar todo tipo de material: blando, semiduro, tenaz, elástico, fibroso con lo cual podríamos pulverizar hueso esponjoso y hueso cortical; el hueso esponjoso es de más difícil acceso que el hueso cortical y el hueso cortical se procura con mayor frecuencia, es de mayor tamaño, lo cual nos facilitaría la posibilidad de obtener mayores cantidades de hueso granulado y además no desnaturaliza las muestras porque no las somete a calor durante el proceso y no utiliza nitrógeno líquido.
Por esta razón a pesar de que el equipo SPEX – FREEZER MILL 6870 se aprobó en PAC 2022 no lo vamos a adquirir; ya que encontramos una opción de un equipo robusto y que se adapta a nuestras necesidades que es el equipo Molino de corte SM 300.
Actualmente existe en el banco un artefacto rudimentario y en mal estado que no se puede clasificar como un equipo ya que  se trata de un instrumento manual , poco eficiente y en mal estado con el que pulverizamos hueso; mismo que permite pulverizar hueso únicamente esponjoso o suave, con el cual tardamos muchas horas para moler una cabeza femoral, se obtiene hueso de una única  dimensión y debido a la fuerza manual que se le debe de aplicar el proceso de molienda tarda muchas horas, este instrumento  se encuentra en mal estado y  ha dañado la cámara de flujo laminar deformándola por la fuerza manual que se le debe de aplicar.
Requerimos un equipo para pulverizar hueso con urgencia. Requerimos adquirir el equipo Molino de corte SM 300 como tiempo máximo en enero 2023.
</t>
  </si>
  <si>
    <t>El equipo que está para reemplazo es el placa SIFA 30204226, de acuerdo a lo informado por la Unidad de Equipo Médico. El equipo es indispensable para la realización de cirugías en el hospital. Este es requerimo para mantener una máquina de anestesia por quirófano y 1 para procedimientos en la Unidad de Quemados del Hospital del Trauma.
Entre las ventajas de contar con el equipo están:
1- Compra de equipos con última tecnología que brinda mayor seguridad a los asegurados que hacen uso del Servicio Quirúrgico.
2- Seguridad de disponer equipos que cuentan con respaldo a nivel nacional e internacional para la compra de repuestos en caso de que sea necesario, dado que se mantienen en la línea de producción.
3- Mantener una producción similar a los 16343 asegurados operados durante el año 2021 en el Hospital del Trauma.
4- Disminución en los costos por mantenimientos correctivos a disponer de equipos nuevos que vengan a consumir menor presupuesto por ese tipo de mantenimiento.
Entre los riesgos de no contar con el equipo están:
1- Riesgos para la vida de los asegurados ante la posibilidad de daño del equipo durante un procedimiento sin capacidad de reparación o sustitución.
2- Riesgo reputacional del INS y la RSS ante la suspensión de cirugías por ausencia de máquinas de anestesia.
3- Aumento en lista de espera de cirugía por ausencia de máquinas de anestesia para cada quirófano.
4- Aumento en costos por incapacidades y hospitalización producto de aumento en lista de espera.</t>
  </si>
  <si>
    <t xml:space="preserve">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	Contar con un equipo que permita realizar anestesia a los pacientes de la unidad de quemados para la realización de curaciones seguras y sin dolor, brindando una atención oportuna. 
•	Minimiza la movilización del paciente quemado a otras áreas para realizar las curaciones. 
Desventaja: 
•	Se lesiona la cantidad de maquinas de anestesia que cuenta el hospital, teniendo que trasladar un equipo del proceso quirúrgico a hospital. 
•	Satura servicios quirúrgicos, al tener que programarse las curaciones en Sala. 
Riesgos de no contar con el bien o servicio:
-	Riesgo operativo, al no contar con la máquina de anestesia en hospital, no se podría realizar oportunamente las curaciones de los pacientes quemados en la unidad de quemados. 
-	Riesgo operativo, al tener que ocupar un espacio quirúrgico del bloque de servicios quirúrgicos para realizar las curaciones en sala de operaciones, por no contar con la máquina de anestesia. 
-	Riesgo financiero: al no contar con el equipo, se tiene que incurrir en costes externos al canalizar estas necesidades con proveedor externo. </t>
  </si>
  <si>
    <t>Mantener en condiciones óptimas de funcionamiento los equipos, garantizando sus prestación de servicios a la Unidad Usuaria. Este contrato vendría a sustituir las licitacion 2019+A5:F6CD-000255-0001000001, 2019LA-000021-0001000001,  2018LN-000003-0001000001, Licitación 2017LN-000006-0001000001, 2018LN-000004-0001000001, 2021LA-000013-0001000001  el cual cumplen su última prórroga.</t>
  </si>
  <si>
    <t>Dada la incorporación de una mayor cantidad de equipos en la operativa del Banco de Huesos y Tejidos, como lo es la compra de un Ultracongelador adicional, y el planteamiento de un Pulverizador de Huesos, se hace necesaria la intervención del Sistema Eléctrico para ampliar la capacidad de este, ya que actualmente se tienen limitaciones, debido a que el diseño eléctrico inicial no contemplaba estos requerimientos adicionales que el servicio está planteando.</t>
  </si>
  <si>
    <t>A.	Con las reparaciones a efectuar se dará el acabado adecuado a las superficies de forma que se cumpla en un 100% con la normativa de salud vigente para atención de pacientes.
Esto permite destinar los recursos económicos directamente a las mejoras que son necesarias. Con el servicio contratado el personal del INS podrá enfocar sus tareas en las necesidades internas de los demás edificios del complejo. Al reparar las superficies se podrá realizar la limpieza de paredes y superficies de forma adecuada y que cada sitio requiere.
Beneficios:
A.Con el desarrollo de este proceso se mantendrán las estructuras internas de las salas de cirugía d ellos Centros Referenciales de Salud de Filadelfia, Liberia, Batan y Guápiles en las mejores condiciones posibles para la correcta atención de pacientes.
B.Esto brindará las condiciones de salud y asepsia para prevenir la generación de elementos que empeoren o perjudiquen las heridas a tratar en esos recintos.
C.También se podrá alargar la vida útil de las superficies y estructuras, pues se menoran los daños que ya se presentan en esos sitios.
D.Esto se torna vital para generar las condiciones adecuadas de salud y evitar apercibimientos o hasta ordenes sanitarias por incumplir reglamentos vigentes.
E.Con las reparaciones a efectuar se dará el acabado adecuado a las superficies de forma que se cumpla en un 100% con la normativa de salud vigente para atención de pacientes.
F.Esto permite destinar los recursos económicos directamente a las mejoras que son necesarias.
G.Con el servicio contratado el personal del INS podrá enfocar sus tareas en las necesidades internas de los demás edificios del complejo.
H.Al reparar las superficies se podrá realizar la limpieza de paredes y superficies de forma adecuada y que cada sitio requiere.
Riesgos:
A.En caso de no realizar las labores de mantenimiento o reparaciones que se requieran es probable que las superficies sufran daños aun de más consideración.
B.Se previene el riesgo de desprendimiento de algún material que ocasione inconvenientes en materia de salubridad
C.Esas condiciones aceleran los daños normales de toda superficie, lo que provoca un ambiente de abandono en caso de que no sean tratados de forma adecuada y en tiempo.
D.Se evidenciaría una pérdida de la imagen institucional al mostrar edificaciones deterioradas y poco agradables a la vista.
E.Nos exponemos al recibo de ordenes sanitarias que podrían ocasionar inclusive el cierre de actividades en esas áreas de los Centros de Salud, sin dejar de lado el riesgo de infecciones en heridas de los pacientes que reciben nuestros servicios de Salud.</t>
  </si>
  <si>
    <t>Se requiere la compra de cortinas antibacteriales para la sustitución de las existentes tanto en las respectivas unidades de pacientes como en duchas.  Estas cortinas constituyen una barrera sanitaria para la separación entre pacientes durante los procedimientos médicos que se le realizan tanto limpios y asépticos como los contaminados, de manera que impidan la contaminación cruzada.  Además, son necesarias para mantener la privacidad de los pacientes el cual es un derecho.  El material de las cortinas debe ser durable, antibacterial y que permita la fácil limpieza y desinfección porque de lo contrario se convierten en un fómite que aumenta el riesgo para las infecciones asociadas a la atención en salud.
Ventajas: constituyen una barrera sanitaria para la separación entre pacientes durante los procedimientos médicos que se le realizan tanto limpios y asépticos como los contaminados, de manera que impidan la contaminación cruzada.  Además, son necesarias para mantener la privacidad de los pacientes el cual es un derecho.
Desventajas: Incumplimiento de habilitación, incumplimiento de los derechos del paciente. 
Riesgos de no contar con el bien o servicio:
-	Incumplimiento de Decreto Ejecutivo N° 41182-S "Oficializa la "Norma para la habilitación de Servicios de Hospitalización
-	Disconformidad por parte de los usuarios por no mantener su privacidad.</t>
  </si>
  <si>
    <t>Es indispensable para el proceso de limpieza y desinfección de todo el instrumental medico-quirurgico. Se solicita la sustitución por la evaluación de guía de reemplazo y por múltiples fallos se ha invertido en muchos repuestos.
Beneficios:
1.Permite limpiar y desinfectar más cantidad de equipos en menor tiempo, de forma segura y con calidad.
2.Permite secar más rápido el instrumental de forma térmica.
3.Disminución en uso de detergente y de litros de agua, debido al sistema de enjuague.
Riesgos de no contar con el bien:
1.Riesgo de haber retrasos o suspensión de cirugías o deficit en la capacidad de producción diaria.
2.Aumento en la carga laboral por que tendría que hacerse lavado manual.
3.CEYE no tendría capacidad de respuesta ante aumento en la demanda.</t>
  </si>
  <si>
    <t>Se requiere la contratación de una persona jurídica para brindar los servicios profesionales en Radiología, paquete completo para la atención de los pacientes amparados por los regímenes que administra el Instituto, tales como Riesgos del Trabajo, Seguro Obligatorio de Automóviles, Seguro Estudiantil, Responsabilidad Civil, Básicas de Accidentes  y otros. El Contrato actual 2019PP-000010-0001000001 vence el 03 de Noviembre, 2023.  Ventajas:  1 - Mejorar los tiempos  de respuesta, brindado atención de calidad en sitio, ya que es un servicio esencial.  2- El contar con el estudio en corto plazo permite tener un diagnóstico inmediato para una resolución y manejo más expedita de la condición clínica del paciente.  Desventajas de no contar con el servicio:   1- Los pacientes de esa localidad tendrían que desplazarse aproximadamente 79,7 kilómetros hasta CSR Liberia. 2- Genera costos de transporte y viáticos, pero principalmente la incomodidad a los pacientes con lesiones importantes. 3- Afecta la imagen institucional por el tiempo de atención y resolución de casos, lo cual generaría más días de incapacidad aumentando los costos de atención.  4- Complicaciones clínicas por no atender lesiones inmediatamente, por faltante de estudio. Riesgos:  1 -Accidente en trayecto por el desplazamiento.  2- Complicaciones clínicas por falta de atención inmediata y diagnóstico certero.</t>
  </si>
  <si>
    <t>Con el desarrollo de este proceso se mantendrán las estructuras internas de las salas de cirugía de los Centros Referenciales de Salud, del HDT y del Complejo INS Salud en las mejores condiciones posibles para la correcta atención de pacientes.
Esto brindará las condiciones de salud y asepsia para prevenir la generación de elementos que empeoren o perjudiquen las heridas a tratar en esos recintos.
También se podrá alargar la vida útil de las superficies y estructuras, pues se menoran los daños que ya se presentan en esos sitios.
Esto se torna vital para generar las condiciones adecuadas de salud y evitar apercibimientos o hasta ordenes sanitarias por incumplir reglamentos vigentes.
Beneficios:
A.Con el desarrollo de este proceso se mantendrán las estructuras internas de las salas de cirugía de los Centros Referenciales de Salud, del HDT y del Complejo INS Salud en las mejores condiciones posibles para la correcta atención de pacientes.
B.Esto brindará las condiciones de salud y asepsia para prevenir la generación de elementos que empeoren o perjudiquen las heridas a tratar en esos recintos.
C.También se podrá alargar la vida útil de las superficies y estructuras, pues se menoran los daños que ya se presentan en esos sitios.
D.Esto se torna vital para generar las condiciones adecuadas de salud y evitar apercibimientos o hasta ordenes sanitarias por incumplir reglamentos vigentes.
E.Con las reparaciones a efectuar se dará el acabado adecuado a las superficies de forma que se cumpla en un 100% con la normativa de salud vigente para atención de pacientes.
F.Esto permite destinar los recursos económicos directamente a las mejoras que son necesarias.
G.Con el servicio contratado el personal del INS podrá enfocar sus tareas en las necesidades internas de los demás edificios del complejo.
H.Al reparar las superficies se podrá realizar la limpieza de paredes y superficies de forma adecuada y que cada sitio requiere.
Riesgos:
A.En caso de no realizar las labores de mantenimiento o reparaciones que se requieran es probable que las superficies sufran daños aun de más consideración.
B.Se previene el riesgo de desprendimiento de algún material que ocasione inconvenientes en materia de salubridad
C.Esas condiciones aceleran los daños normales de toda superficie, lo que provoca un ambiente de abandono en caso de que no sean tratados de forma adecuada y en tiempo.
D.Se evidenciaría una pérdida de la imagen institucional al mostrar edificaciones deterioradas y poco agradables a la vista.
E.Nos exponemos al recibo de ordenes sanitarias que podrían ocasionar inclusive el cierre de actividades en esas áreas de los Centros de Salud, sin dejar de lado el riesgo de infecciones en heridas de los pacientes que reciben nuestros servicios de Salud.</t>
  </si>
  <si>
    <t>Con el desarrollo de este proceso se mantendrán las estructuras internas de las salas de cirugía de los Centros Referenciales de Salud, HDT y Complejo INS Salud en las mejores condiciones posibles para la correcta atención de pacientes.
Esto brindará las condiciones de salud y asepsia para prevenir la generación de elementos que empeoren o perjudiquen las heridas a tratar en esos recintos.
También se podrá alargar la vida útil de las superficies y estructuras, pues se menoran los daños que ya se presentan en esos sitios.
Esto se torna vital para generar las condiciones adecuadas de salud y evitar apercibimientos o hasta ordenes sanitarias por incumplir reglamentos vigentes.
Beneficios:
A.Con el desarrollo de este proceso se mantendrán las estructuras internas de las salas de cirugía de los Centros Referenciales de Salud, HDT y Complejo INS Salud en las mejores condiciones posibles para la correcta atención de pacientes.
B.Esto brindará las condiciones de salud y asepsia para prevenir la generación de elementos que empeoren o perjudiquen las heridas a tratar en esos recintos.
C.También se podrá alargar la vida útil de las superficies y estructuras, pues se menoran los daños que ya se presentan en esos sitios.
D.Esto se torna vital para generar las condiciones adecuadas de salud y evitar apercibimientos o hasta ordenes sanitarias por incumplir reglamentos vigentes.
E.Con las reparaciones a efectuar se dará el acabado adecuado a las superficies de forma que se cumpla en un 100% con la normativa de salud vigente para atención de pacientes.
F.Esto permite destinar los recursos económicos directamente a las mejoras que son necesarias.
G.Con el servicio contratado el personal del INS podrá enfocar sus tareas en las necesidades internas de los demás edificios del complejo.
H.Al reparar las superficies se podrá realizar la limpieza de paredes y superficies de forma adecuada y que cada sitio requiere.
Riesgos:
A.En caso de no realizar las labores de mantenimiento o reparaciones que se requieran es probable que las superficies sufran daños aun de más consideración.
B.Se previene el riesgo de desprendimiento de algún material que ocasione inconvenientes en materia de salubridad
C.Esas condiciones aceleran los daños normales de toda superficie, lo que provoca un ambiente de abandono en caso de que no sean tratados de forma adecuada y en tiempo.
D.Se evidenciaría una pérdida de la imagen institucional al mostrar edificaciones deterioradas y poco agradables a la vista.
E.Nos exponemos al recibo de ordenes sanitarias que podrían ocasionar inclusive el cierre de actividades en esas áreas de los Centros de Salud, sin dejar de lado el riesgo de infecciones en heridas de los pacientes que reciben nuestros servicios de Salud.</t>
  </si>
  <si>
    <t>El Hospital del Trauma de la Red de Servicios de Salud-INS posee un sistema de aire acondicionado de precisión  marca Emerson Liebert, conformado por  14 equipos o unidades de esta naturaleza para los cuartos de TI de todo el centro médico,  estos equipos se ubican en el Hospital de Trauma ubicado en el Complejo de Salud La Uruca de la INS Red de Servicios de Salud, este sistema y equipos se utilizan para darle el confort de aire acondicionado requerido por las normas ASHRAE y TIA a los cuartos de TI y sus elementos electrónicos dentro de cada recinto como lo dictan las normativas para estos aposentos.
Benefcios: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generación de digitalización del HDT, como rack de comunicación, centrales telefónicas, controles de acceso, grabadores de CCTV, Master de relojes de sincronización de relojería del hospital, sistema de tableros de supresión de incendio y la debida presurización de sus tanques, sistemas de robo, tableros eléctricos de soporte de UPS, entre otros equipos vitales para la operativa digital del HDT  
B.El equipo es más propenso a deteriorarse y dañar paralelamente otros sistemas.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t>
  </si>
  <si>
    <t>Contrato vigente hasta 3 de julio de 2023 [Nº 2019PP-000021-0001000001 (E19021E)]. Debe garantizarse la continuidad en la prestación de servicios de salud a pacientes valorados por la Unidad de Soporte Nutricional, Unidad de Cuidados Intensivos y para especialistas con potestad de prescripción de formulaciones parenterales. 
El medicamento colistina 150 mg actualmente no cuenta con registro sanitario vigente ante el Ministerio de Salud y se ha adquirido mediante el contrato supracitado. Adicionalmente este medicamento se prescribe para aplicación domiciliar por lo que se requiere del servicio de preparación y entrega diaria para dichos pacientes. Es utilizado para tratar infecciones por bacterias multirresistentes que no responden a otras alternativas de tratamiento farmacológico.
Es importante indicar que el consumo de estas líneas (nutriciones parenterales y colistina) es dependiente de la criticidad del paciente y según el histórico durante la pandemia resulta difícil proyectar con certeza el requerimiento, ya que son factores no previsibles sin embargo se debe garantizar la opción de adquisición.
NUTRICIONES PARENTERALES
Riesgos:
-	El aumento del gasto energético y el hipercatabolismo proteico, característicos del paciente críticamente enfermo, lo conducen en poco tiempo a un estado de desnutrición, problema que es mucho menos frecuente y de mayor tiempo de evolución en situaciones de ayuno no complicado, o en una enfermedad aguda leve.
-	Puede darse prolongación de estancias de pacientes críticos al no contar con un soporte nutricional adecuado a sus necesidades calóricas y en consecuencia una recuperación tardía.
-	En caso de existir desnutrición energético-proteica previa (dada por una pérdida de peso del 10 al 15%, o un PA &lt; 90% del PI), es apropiado iniciar NP tan pronto como sea posible después de que se alcance estabilidad hemodinámica, dado que los pacientes que concurren con desnutrición presentan mayor mortalidad.
-	El costo que representa la instalación de un área limpia para preparación de nutriciones parenterales y colistina en el hospital es significativamente mayor al costo de adquisición de este insumo mediante tercerización del servicio. Debido al volumen de trámites de nutriciones parenterales y colistina no se justifica en este momento una inversión para contar con esa área dentro del Complejo Uruca.
Beneficios:
-	La individualización del soporte nutricional es necesario para poder cubrir la multiplicidad de situaciones clínico-patológicas en los hospitales (pacientes con insuficiencia renal, pacientes con insuficiencia hepática, pacientes quemados, entre otros). Es por ello por lo que la nutrición es individualizada dependiendo las condiciones de cada paciente y tomando en cuenta factores como la edad del paciente, el peso, el factor de estrés, entre otros. La malnutrición en el paciente crítico es un problema común y su consecuencia más importante es el aumento en la morbilidad y mortalidad, la cual se ha asociado con una mayor incidencia de infecciones, retraso en los procesos de cicatrización de los tejidos, disminución en la funcionalidad muscular, aumento de la estancia hospitalaria y mayores costos en la atención. Con el propósito de disminuir el riesgo de malnutrición en estos pacientes, el soporte nutricional (SN) es fundamental y debe ser parte de su manejo integral.
COLISTINA
Riesgos:
-	El costo que representa la instalación de un área limpia para preparación de nutriciones parenterales y colistina en el hospital es significativamente mayor al costo de adquisición de este insumo mediante tercerización del servicio. Debido al volumen de trámites de nutriciones parenterales y colistina no se justifica en este momento una inversión para contar con esa área dentro del Complejo Uruca.
-	Según la Organización Mundial de la Salud, las enfermedades farmacorresistentes ya causan al menos 700 000 muertes al año en todo el mundo, 230 000 de ellas por tuberculosis multirresistente, y si no se toman medidas, en el escenario más alarmante la cifra podría aumentar a 10 millones de muertes al año para 2050. Alrededor de 2,4 millones de personas podrían morir en los países de ingresos altos entre 2015 y 2050 si no hay un esfuerzo sostenido por contener la resistencia a los antimicrobianos.
-	La aparición y propagación de patógenos farmacorresistentes que han adquirido nuevos mecanismos de resistencia, lo que conduce a la resistencia a los antimicrobianos, siguen comprometiendo nuestra capacidad para tratar infecciones comunes. Es especialmente alarmante la rápida propagación mundial de bacterias multirresistentes y panresistentes (denominadas también «superbacterias») que provocan infecciones que no pueden tratarse con los medicamentos antimicrobianos al uso, como los antibióticos.
-	La colistina es el único tratamiento de último recurso para infecciones potencialmente mortales por enterobacteriáceas (es decir, E.coli, Klebsiella, etc.) resistentes a los antibióticos carbapenémicos. También se han detectado bacterias resistentes a la colistina en varios países y regiones, lo que es causa de infecciones para las que no existe actualmente un tratamiento antibiótico eficaz.
Beneficios:
-	La colistina es un antibiótico utilizado para tratar infecciones causadas por organismos multirresistentes. Existe evidencia de que la colistina nebulizada en conjunto con la intravenosa podría ser útil en el tratamiento de A. baumanii y P. aeruginosa.</t>
  </si>
  <si>
    <t>Ampliar la cartera de servicios del Centro de Salud, para que los médicos dispongan de elementos de diagnóstico oportunos en beneficio del tratamiento y resolución de los casos clínicos de toda la población afectada de la región.  Además, mediante la administración de agendas del servicio se procurará reducir: días de incapacidad, horizonte de citas; así como los costos de traslado a otras regiones y la exposición a riesgos durante estos trayectos. Beneficios: Eficientizar y maximizar, la cartera de servicios y la capacidad de instalada del nuevo CSR de Heredia, que permita a nuestros usuarios recibir servicios integrales, sin que deban desplazarse a otros centros de salud de la RSS para el diagnóstico de lesiones. Riesgos: A. Retraso en la resolución médica de los casos y por ende afectación directa a los clientes al incrementar la espera, retrasar el diagnóstico, aplicar el tratamiento oportuno, así como aplazar la recuperación y reincorporación a sus actividades de vida diaria. B. Dependencia de otros servicios de la RSS centralizados y una limitación en la programación de agendas médicas. C. Incumplimiento de las buenas prácticas de calidad y seguridad a los pacientes. D. Afectación de los horizontes de citas de las consultas médicas del Centro de Salud e incremento en los periodos de incapacidad.</t>
  </si>
  <si>
    <t>Consumo para suplir necesidades de las labores diarias, Benenficios: A.	Entrega en tiempos adecuados.
B.	Para este caso el combustible se compra directamente a distribuidor y no en estación de servicio.
C.	Se minimiza el riesgo de algún evento en el transporte y trasiego del combustible en caso de que lo realice personal del INS
D.	El INS no cuenta con el medio de almacenamiento ni transporte para ese tipo de hidrocarburo en las cantidades en que se requiere.
E. El costo de transporte de incluye en el suministro del combustible.
F. El INS no requiere invertir en equipos o medios de transporte con las condiciones que requiere un hidrocarburo como el que se requiere.
G. No se cuenta con el personal debidamente especializado o capacitado ni con el equipo necesario para atender el servicio en forma normal o bien para atender una situación de emergencia en caso de derrame, fuego o explosión. 
Riesgos: 
A.	El combustible se requiegre para mantener el nivel adecuado de combustible de los sistemas de respaldo de emergencia en el Complejo INS Salud.
B.	Se asegura la continuidad de servicios ante algún corte de energía, ya sea programado o fortuito.
C.	El no contar con el suministro puede generar interrupción en los servicios de salud, riesgo de muerte, perdidas económicas así como de imagen.</t>
  </si>
  <si>
    <t>Consumo para suplir necesidades de las labores diarias</t>
  </si>
  <si>
    <t>Se requiere contar con este equipo por reemplazo del equipo placa SIFA 30201429. Por recomendación de la Unidad de Equipo médico este equipo requiere ser reemplazado por obsolescencia, por lo que debido a que este equipo se utiliza para realizar estudios de electromiografía, se hace necesario contar con el mismo en el servicio de Rehabilitación, para dar continuidad a la atención de los pacientes, de lo contrario se deben referir con el proveedor externo.  Con este equipo se logra satisfacer las necesidades por demanda en los usuarios con indicación médica, que por su condición requieren que se les realice un estudio de electromiografía por parte de los médicos especialistas en Fisiatría. Se tiene una percepción positiva en nuestros clientes al contar con equipamiento moderno, confortable y seguro para brindarles su atención. Se genera ahorro en tiempo operativo contar con un equipo para electromiografía en buen estado, al no requerir sacarle de funcionamiento por un desperfecto.  Además, ahorro en tiempos de espera e incapacidades, al no verse afectada la programación de pacientes que no puedan atenderse por la ausencia del equipo y que implique trasladar a proveedor externo con capacidad resolutiva o reprogramar su fecha del estudio.  Ahorro en tiempos de espera e incapacidades, al no verse afectada la programación de pacientes que no puedan atenderse por la ausencia del equipo y que implique trasladar a proveedor externo con capacidad resolutiva o reprogramar su fecha del estudio.  Actualmente en la RSS se realizan 19 estudios semanales a pacientes referidos de Consulta Externa, por lo que en caso de no contar con el equipo se tendría que enviar al paciente al proveedor externo aumentando los costos.  En ejemplos incluidos en la guía costo beneficio, se observan dos ejemplos, donde el costo del estudio con el proveedor contratado es superior al que se realiza por parte de los especialistas de Fisiatría en la Red, en el primer caso, se registra en el SIMA el monto de ₡90.000,00 por estudio con fecha 04/05/2021 y posteriormente, el 07/12/2021 en complemento a la orden No. 10610582, se registra monto de ₡30.267,00 por “COSTO NERVIO O MUSCULO ADICIONAL”.  El segundo caso corresponde a un estudio realizado en la Red cuyo costo fijo al 15/3/022 es de ₡16.497,00.  Ahorro financiero, al no tener que gestionar reparaciones temporales del equipo, ni generar retrasos en la atención de los usuarios que pueda repercutir en costes a la RSS. Sino se cuenta con el equipo se enfrentan los siguientes riesgos:  Riesgo operativo de no tener capacidad para brindar el servicio, al no poder realizar el estudio recomendado por el médico tratante, lo que impacta en tiempos de espera y traslados. Riesgo de imagen con nuestros usuarios al utilizar equipos con un evidente deterioro por el paso de los años. (Por ejemplo: el equipo actual tiene mucha interferencia afectando los potenciales sensitivos, la tierra no funciona plenamente, aparte que el largo del cable es mucho menor del usual, los repuestos e insumos son difíciles de conseguir por el año del equipo, podría generar dificultad para lograr obtener los potenciales que buscan al realizar el estudio). Riesgo de rezago tecnológico, el equipo por remplazar no cuenta con las condiciones de última generación y mejoras tecnológicas para brindar el mejor estándar de calidad. Riesgo financiero porque actualmente el costo del estudio realizado por parte del proveedor es superior al de la RSS y si se suspende el servicio en la RSS por falta del equipo se aumentan los tiempos de espera con el proveedor lo que impacta en los periodos de incapacidad.</t>
  </si>
  <si>
    <t>Se requiere como cumplimiento al PEI alineado al OEC1"Optimizar el modelo de atención para cumplir con criterios de oportunidad y normas de calidad y seguridad", Actualmente se utiliza el servicio bajo el convenio de la UCR, siendo que los usuarios de Turrialba y Cartago deben viajar hasta San Pedro o la Uruca para estos estudios, con lo cual se invierte tiempo del usuario y gastos de traslado.
DESVENTAJA DEL SERVICIO ACTUAL: limitación la oferta de laboratorios que se puede accesar, debido al tiempo de traslado, por ejemplo no es posible realizar tomas de muestras en sitio para estudios bacteriologicos, ya que no se pueden trasladar hasta la localidad actual, lo cual nos lleva a referir casos que podriamos resolver localmente si contamos con los estudios, o controles que se requieran en un menor tiempo por ejemplo, examen general de orina del día del trauma, para ver reporte en menos de 24 horas.
BENEFICIOS: de las partes interesadas: la organización, mejorar capacidad resolutiva al poder realizar el traslado de muestras sin afectar los resultados en un tiempo oportuno y a nivel local, lo cual actualmente no se puede realizar ya que el servicio de la UCR no contempla este traslado y la distancia no permite el envío adecuado, para los clientes se evitaría el traslado a San José o la Uruca, lo cual implica tiempo disconformidades y gastos de traslado no reconocidos por la institución al ser dentro de la GAM
RIESGOS: De no contar con el servicio se utilizaría en contingencia el contrato de la UCR con las implicaciones descritas en los beneficios</t>
  </si>
  <si>
    <t xml:space="preserve">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 enjuaga, limpia y desinfecta bidés y orinales y otros recipientes que se utilizan para recolectar fluidos corporales, reduciendo considerablemente el riesgo de infecciones cruzadas y respaldar las medidas de contención y prevención de infecciones asociadas a la atención de salud.
Desventaja: Aumento en el porcentaje de las IAAS y riesgos biológicos al no contar con dispositivos de lavado que proteja a los colaboradores de secreciones corporales.
Riesgos de no contar con el bien o servicio:
-	Riesgos operativos y reputacionales, al no contar con los insumos necesarios para la atención hospitalaria. 
-	Riesgos biológicos de contagio al no realizar las limpiezas con los equipos adecuados.  </t>
  </si>
  <si>
    <t>La garantía de atención médica que el Instituto Nacional de Seguros brinda a la población asegurada mediante la Red de Servicios de Salud, se convirtió en una necesidad de primer nivel, como resultado de la importante incidencia en traumas donde se requiere que un médico especialista en oftalmología realice exploración completa de los ojos para detectar lesiones que comprometan la visión de los usuarios u otras afecciones oculares asociadas a enfermedades laborales.
Actualmente y desde al año 2018, se cuenta con el contrato 2018PP-000062-0001000001, el cual ha venido a resolver las necesidades de atención en oftalmología a la población Alajuelense, evitando que el paciente deba desplazarse hasta la Uruca a recibir atención médica.
La consulta de oftalmología en Alajuela ha venido precisamente a convertirse en una fortaleza orientada a incrementar la calidad de los servicios que se brindan y la satisfacción de la población que los recibe.   Por otra parte, se reducen los costos de manera importante al evitar traslados de los usuarios hasta San José.   
Beneficios 
A. Resolver las necesidades de atención en oftalmología a los usuarios de los Centros de Salud de Alajuela, Grecia y San Ramón y consultorios médicos laborales. 
B. Satisfacción en el servicio y por ende una alta imagen de la Institución al evitar desplazamientos y brindar atención en una zona más cerca de su lugar de habitación.
C. Disminución del tiempo que requiere el usuario para atender la complicación de salud presentada
D. Disminución de costos (pasajes y viáticos) al evitar que el paciente se desplace hasta el Hospital de Trauma en Uruca para recibir atención médica.
E. Al tener el servicio en la zona y tener una respuesta de un día, se disminuyen los días de incapacidad impactando directa y positivamente en las finanzas de la institución.
Riesgos
A. Riesgo de imagen al no contar con el servicio de manera más cercana a los centros de trabajo de los usuarios y zonas de habitación
B. Riesgos financieros ya que al no contar con el servicio de oftalmología en Alajuela se experimentaría un aumento en el pago de pasajes, viáticos e incapacidades.</t>
  </si>
  <si>
    <t>La solicitud del equipo se realiza es un equipo que cumplió su vida útil, existe un aval de los encargados de mantenimiento. 
El equipo está próximo a depreciarse en libro. Al mes de febrero del 2022, tiene un valor neto contable de ₡ 307 882,33, lo que hace que el incorporarlo en programa de mantenimiento preventivo o correctivo no sea recomendado por la parte de mantenimiento. Al ser un equipo con un modelo antiguo genera que no sea viable incluirla en planes de mantenimiento, ya que los repuestos son difíciles de conseguir y si su reparación puede generar costos mayores al valor mismo del equipo.
Dentro de los beneficios de contar con el equipo están: Darle continuidad al proceso productivo, al realizar una compra programada, evitando contratiempos y compras extraordinarias; mantener la atención de los pacientes según lo establecido y norma de habilitación; cumplir con lo establecido en la norma de habilitación al realizar la limpieza y desinfección de la vajilla de los pacientes, con ello mantener el permiso de habilitación del servicio; evitar sobrecarga de trabajo en el personal del servicio y de los equipos, ya que el daño de este equipo generaría un trastorno elevado en la operativa del servicio. 
Otros de los beneficios están: asegura el servicio a brindar, ya que es un equipo que puede sufrir un daño en cualquier momento por su antigüedad, el mismo no se encuentra en ningún programa de mantenimiento preventivo ni correctivo, generando que el servicio se detenga si llega a fallar; es imprescindible contar con el equipo para lograr lavar y desinfectar la vajilla de los pacientes de albergue, lo cual es un requisito para contar con el permiso de habilitación por parte del Ministerio de Salud; ahorro en tiempo y recurso humano. El contar con un equipo de lavado mecánico permite que el proceso sea más eficiente, además de que se logra según lo establecido por el ministerio de Salud, en cuanto al proceso de desinfección
Dentro de los Riesgo de no contar con este equipo están: atraso de la atención de los pacientes ya que no se cuenta con equipo para lavado de vajilla de pacientes. Por la ubicación del albergue no es viable poder trasladar la vajilla hasta hospital, por el riesgo que conlleva, tanto para el personal de la RSS como para los pacientes, ya que el traslado debe realizarse por pasillos; se corre riesgo de atrasos en la atención de los pacientes, si llega a fallar el equipo; sobre carga de trabajo en el personal, aumento en el uso de químicos para lavado manual y problemas de logística que esto implicaría; existe un riesgo de continuidad de negocio, ya que no se contaría con un equipo imprescindible para el proceso de la unidad de Nutrición; riesgo de daño inminente, ya que por su antigüedad puede dañarse en cualquier momento, no está en ningún programa de mantenimiento preventivo ni correctivo, lo que generaría un problema operativo importante.</t>
  </si>
  <si>
    <t xml:space="preserve">El servicio de ORL requiere de examen físico especializado con el uso de ciertos equipos que permiten la exploración e intervención de zonas anatómicas del aparato respiratorio alto, para esto, el equipo especializado debe contar con ciertos requerimientos que se integran en una llamada torre, donde interactuan todos los sistemas para visulizar y grabar las imagénes patológicas o normales encontradas para el proceso diagnóstico. Es un equipo especializado y que debe recambiarse de acuerdo asu vida últil y avance de la tecnología. El equipo actual fue adquirido en el 2013 y debe sustituirse.
Las imágenes para lograr un diagnóstico adecuado en ORL son muy importantes, se requiere de gran resolución, y equipos que estén en buen estado y con tecnologías de avanzada, pues errores en la visualización podrían provocar errores de diagnóstico con todas las implicaciones que esto tiene. El contar con equipos obsoletos puede generar riesgos operativos y médico legales, así como la interrupción del servicio ante situaciones en las cuales este equipo pueda tener fallas o mal funcionamiento. </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</si>
  <si>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Garantizar la comodidad, seguridad, reducir esfuerzos en la movilidad, autonomía al usuario además disminuye el riesgo de caídas. Además se reducen los accidentes laborales por sobre esfuerzos.
Desventajas: Aumento de los reportes de accidentes ocupacionales. Se requiere más personal para el manejo de los pacientes y su posicionamiento. 
Riesgos de no contar con el bien o servicio:
-	 Riesgos operativos y reputacionales, al no contar con los insumos necesarios para la atención hospitalaria.
-	Incumplimiento de Decreto Ejecutivo N° 41182-S "Oficializa la "Norma para la habilitación de Servicios de Hospitalización</t>
  </si>
  <si>
    <t>No contamos con servicio propio de Oftalmología en la Región Sur, ante la ausencia del mismo, los usuarios deben viajar hasta San José desde las diferentes localidades de Pérez Zeledón y Ciudad Neilly. En este momento GRUPO OJOS DEL SUR SA nos brinda el servicio, cuyo contrato vence el 18 noviembre del 2023, y se requiere continuar con el servicio, para brindar al lesionado una atención pronta y oportuna con un servicio de buena calidad, ahorrando los costos inherentes al traslado a otros centros de salud de la RSS o, dependiendo de la gravedad de la lesión ocular, el envío del usuario a un centro de la CCSS. El costo anual, según el registro llevado en la sede administrativa de Pérez Zeledón, es de 24 911 286,40  colones, y si lo comparamos con el costo de un oftalmólogo de planilla de la RSS (según información brindada por Talento Humano de la RSS), el servicio tendría un costo anual de 61648200,00 colones, lo que implica un gasto prácticamente 3 veces mayor que con el proveedor externo.
El contar con el servicio ofrece los siguientes beneficios cualitativos:
A. Atención más pronta del usuario.
B. Atención más cercana a su domicilio.
C. Manejo oportuno de lesiones de cierta gravedad evitando el traslado a la CCSS.
D. Disminución de riesgos y/o complicaciones de lesiones por el traslado del usuario hasta San José.
Los beneficios cuantitativos de tener el servicio son:
A. La diferencia de costo anual es evidentemente significativa a favor de un proveedor externo, pues el costo anual se calcula en 24 millones 911 mil 286 colones anuales versus 61 millones 648 mil 200 colones anuales con un especialista de planilla. además de 1 o 2 días de incapacidad de más según la localidad de residencia del usuario, y que un día de incapacidad con jornada completa es de 10875 colones calculado para el año 2022.
B. Se ahorra lo relacionado al pago de pasajes de los usuarios a San José, ya sea desde las localidades de Pérez Zeledón o las de Ciudad Neilly. Considerando que hay un promedio de 120 consultas mensuales, de las que un 25% son de Ciudad Neilly y un 75% de Pérez Zeledón, se gastarían adicionalmente al año un total de 14496000,00 por dicho concepto; pues el costo de los pasajes (sin viáticos) desde Pérez Zeledón es de 8170 colones y de 16120 colones desde Ciudad Neilly.
C. Se ahorra también en el(los) día(s) de incapacidad de más que se debe(n) otorgar considerando el traslado del usuario desde su domicilio hasta San José, dependiendo de la localidad. Se calcula un costo anual de 20 millones 484 mil colones más por dicho concepto.
D. Lo anterior generaría un costo anual de 96 millones 628 mil colones versus los 24 millones 911 mil 286 colones con un proveedor externo.
Los riesgos de no  contar con el servicio implican:
A. Riesgo operativo: retroceso en el manejo de usuarios con lesiones oftalmológicas.
B. Riesgo financiero: el costo con un proveedor externo del servicio es evidentemente menor, por planilla resulta un 66% más caro.
C. Riesgo de imagen: la institución ofrece servicios con calidad y calidez de manera oportuna, el no contar con el servicio, se contrapone a ello.</t>
  </si>
  <si>
    <t xml:space="preserve">La RSS no cuenta con el servicio de gastroenterologia y se requiere del mismo para ciertas situaciones en las cuales hay una afectación gastrointestinal para lo cual se requiere el diagnóstico por endoscopia, así como algunas intervenciones como el retiro y colocación de PEG. De no contar con el servicio se corre el riesgo de dejar a los pacientes en estado de desatención con peligro para su vida. Contrato vence el 11/03/2023. Al tener que ser atendidos en otros centros de salud de la CCSS o privados, el costo de los servicios podría ser mucho más alto, y además se incurre en la posibilidad de que se puedan materializar riegos de tipo reputacional, legal, de mercado, al no contar con el servicio para una atención oportuna y de calidad. </t>
  </si>
  <si>
    <t>Con el desarrollo de este proceso se mantendrán las tuberías de evacuaciones de agua del INS Salud en oprimas condiciones, de forma que sean funcionales y se prevenga su deterioro.
Este proyecto se requiere para ante la necesidad del cambio del sistema de tubería de aguas negras del edificio de consulta externa ya que el actual 
Esto se torna vital para generar las condiciones adecuadas de estructura es este sitio sensible en materia de servicios de salud.
Beneficios:
A.Con el desarrollo de este proceso se mantendrán las tuberías de evacuaciones de agua del INS Salud en oprimas condiciones, de forma que sean funcionales y se prevenga su deterioro.
B.Este proyecto se requiere para ante la necesidad del cambio del sistema de tubería de aguas negras del edificio de consulta externa ya que el actual 
C.Esto se torna vital para generar las condiciones adecuadas de estructura es este sitio sensible en materia de servicios de salud.
D.Con las reparaciones a efectuar se evitarán derrames de aguas negras que prevengan apercibimientos en temas de salud.
E.Se previene la emisión de ordenes sanitarias.
F.Se permite destinar los recursos económicos directamente a las mejoras que son necesarias.
G.Con el servicio contratado el personal del INS podrá enfocar sus tareas en las necesidades internas de los demás edificios del complejo.
Riesgos:
A.En caso de no realizar las labores de mantenimiento o reparaciones se acrecentará el riesgo de derrames de aguas negras en un edificio que ofrece servicios de salud y hospitalarios. 
B.Se previene el riesgo de desprendimiento de algún material que ocasiones no solo accidentes sino inconvenientes en materia de contaminación.
C.La no atención de esta necesidad provoca un ambiente de abandono en caso de que no sean tratados de forma adecuada y en tiempo.
D.Se evidenciaría una pérdida de la imagen institucional al mostrar edificaciones deterioradas y con riesgo de incumplimiento en normativa de salud.
E.Riesgo de cierre de operaciones ante ordenes sanitaria del Ministerio de Salud.</t>
  </si>
  <si>
    <t xml:space="preserve">Recambio por obsolescencia. Esta camilla se utiliza para realizar procedimientos en el consultorio de urología, y requiere posiciones especiales para acomodar al paciente y una instrumentación adecuada. De no contar con la misma, es imposible realizar estos procedimientos y utilizar otras pone en riesgo la integridad del paciente por una manipulación inadecuada por parte del técnico o especialista. 
De no contar con el bien, se verá afectado el servicio no pudiendo realizarse los procedimientos, lo cual dejaría a los pacientes en estado de desatención, con el riesgo legal, reputacional y financiero que esto implica. Por otra parte, el uso de una camilla inadecuada  defectuosa, podría provocar accidentes en los asegurados, así como en los colaboradores, lo cual tiene importantes repercusiones desde el punto de vista médico legal y reputacional. </t>
  </si>
  <si>
    <t xml:space="preserve">EN EL SERVICIO CONTAMOS CON DOS SALAS DE CIRUGÍA MENOR EN LAS QUE SE REALIZAN PROCEDIMIENTOS MENORES DE EMERGENCIAS Y SE PROGRAMAN CIRUGIAS MENORES QUE ANTERIORMENTE SE PROGRAMABAN EN SALA DE OPERACIONES LO QUE AUMENTABA LOS COSTOS Y AUMENTABA LAS LISTAS DE ESPERA.  ACTUALMENTE UNA DE LAS MESAS SE ENCUENTRA OBSOLETA POR LO QUE SE REQUIERE EL CAMBIO. SE ADJUNTA GUIA DE REEMPLAZO .  EL NO CONTAR CON EL EQUIPO IMPLICA EL NO PODER REALIZAR PROCEDIMIENTOS DE CIRUGÍA MENOR LO QUE IMPLICA EL TRASLADO DE LOS PACIENTES A OTROS CENTROS O SER LLEVADOS A SALA DE OPERACIONES LO QUE AUMENTA LOS GASTOS EN LA RED DE SERVICIOS DE SALUD Y DISMINUCION DEL MONTO DISPONIBLE EN LAS POLIZAS DE NUESTROS CLIENTES.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
</t>
  </si>
  <si>
    <t xml:space="preserve">No se cuenta con mesa de cirugia propia del Centro Médico de Desamparados, la que se tiene actualmente es en calidad de préstamo y por uso prolongado se ecunetra con deterioro. El equipo es antiguo por lo cual; se dificultad conseguir repuestos especificos para su reemplazo en caso de daño. El equipo presenta deterioro en braceras, tornillo de riel quebrado, falta clip en el pistón hidraúlico, colchón y belcro con desgaste avanzado y pistón para brindar posición trenderlembur con desgaste avanzado, esto según reporte realizado por empresa SIRE realizado el 20/1/2022 en revisión de mantenimiento preventivo.    
Beneficios y Ventajas:
A.Ofrecer un servicio calidad y con tecnología de punta a los clientes de seguros obligatorios y comerciales que distribuye el Instituto Nacional de Seguro. Demostrando que la institución se preocupa por ofrecerle a nuestros clientes servicios con calidez, pero también con calidad tecnológica.
B.Garantizar a los clientes que utilizan nuestros servicios que disponen de equipos modernos, funcionales y seguros para la realización de cirugías de menor complejidad, cerca de su lugar de residencia o de su lugar de trabajo. Esto nos permitirá ofrecerles a nuestros clientes una respuesta ágil y comprometida con la resolución de lesiones de menor cuantía, dando una oportuna respuesta para restablecer su estado de salud en las mejores condiciones posibles. Permitiéndonos un abordaje temprano y evitando complicaciones en su estado de salud que puedan acarrear costos económicos mayores. 
C.Es uno de los equipos mínimos requeridos según normativas del Ministerio de Salud, para realizar procedimientos que requiera intervención quirúrgica con anestesia local de manera segura tanto para el paciente como para el personal que realiza el procedimiento quirúrgico. Al contar con una mesa quirúrgica adecuada, minimiza riesgo de caídas de clientes durante la intervención quirúrgica, así como de accidentes o enfermedades laborales de los funcionarios por posturas inadecuadas o manipulaciones incorrectas en el transoperatorio (esto podría llevar a incapacidades).
D.De la mesa quirúrgica de la sala de cirugía menor, depende la correcta ubicación del paciente durante la intervención a realizar, la cual se acondiciona tanto por el tipo de procedimiento, como para salvo guardar la integridad física y de confort de los clientes, esto le permitirá al médico – cirujano realizar el procedimiento en un ambiente favorable para el mejor desarrollo de la cirugía, evitando complicaciones en el estado de salud del cliente. Lo cual, repercute directamente en que el cliente se incorpore prontamente a su ambiente laboral y personal en el menor tiempo posible.
Beneficios:
A.Al contar con la mesa quirúrgica para sala de cirugía menor, la institución y el personal de salud minimizan significativamente el riesgo de realizar procedimientos en equipos o áreas no aptas para llevar a cabo este tipo de intervenciones, lo cual implica en menores complicaciones por un mal manejo del caso (accidente o enfermedad) del cliente o por accidentes inesperados por utilización de equipos defectuosos. Las mesas quirúrgicas para sala de cirugía menor modernas y en buen estado disminuyen los accidentes y por ende; la prolongación de incapacidades innecesarias, realizar traslados a otros centros médicos de la CCSS o del INS en aras de atender inicialmente o de corregir complicaciones que se puedan presentar en los procedimientos. 
Riesgos: 
A.Daño a la imagen y en la confianza que tiene el cliente en la institución, al no contar con requerimientos mínimos para la atención y adecuado manejo clínico – médico de un caso. El cliente puede salir insatisfecho o inclusive interponer una demanda por la atención brindada (insatisfacción por el servicio brindado) o en su defecto por no poder brindarle la atención correspondiente, dado que no se le puede realizar el procedimiento de cirugía menor que requiera y deba incurrir en gastos adicionales, traslados u otros para poder resolver su complicación en el estado de salud. Esto incurre en que el cliente no recomiende o no acuda a nuestros servicios para futuros casos perdiendo la credibilidad con el cliente actual y con futuros clientes potenciales. 
B.Como riesgo operativo se encuentra que, al no contar con los equipos adecuados, el personal puede sufrir lesiones por exceso de manipulación de equipos defectuosos, oxidados, rotos o exponerse a enfermedades debido a la imposibilidad de limpiar áreas sensibles del equipo. Esto repercute en incapacidades y a su vez en costos por sustitución o reemplazo del personal que se encuentre ausente de su puesto ya sea por accidente o enfermedad laboral. El trabajador que sufre una lesión pierda confianza y credibilidad en su patrono, por no garantizar su seguridad en el puesto de trabajo y así poder ejecutar sus funciones en las mejores condiciones física, metales y psicológicas.     </t>
  </si>
  <si>
    <t xml:space="preserve">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Mantener un monitoreo constante de varios usuarios en una misma pantalla, sin interrupción, permite tomar mediciones de forma remota lo que facilita la intervención de los especialistas dando como resultado un  mejoramiento continuo de la calidad en la ejecución de las tareas diarias para los usuarios de los servicios de salud, así como en la atención y aplicación de procesos que brinda la RSS y se mitigan riesgos operativos. 
Desventaja: Incumplimiento PEI 2021-2024 que en sus objetivos establece el recambio tecnológico de la base instalada de equipo médico con obsolescencia.
Riesgos de no contar con el bien o servicio:
-	Incumplimiento PEI 2021-2024
-	Riesgo operativo al no contar con monitoreo para los pacientes agudos clínicamente. </t>
  </si>
  <si>
    <t>El Hospital del Trauma de la Red de Servicios de Salud-INS posee un sistema de plantas de emergencia marca Cummins, actualmente cuenta con 3 generadores de emergencia, estos equipos se ubican en el Hospital de Trauma ubicado en el Complejo de Salud La Uruca de la INS Red de Servicios de Salud, este sistema y equipos se utilizan para darle respaldo de energía eléctrica al centro médico en caso de que el fluido eléctrico suministrado por la CNFL falle y esta requerido por las normas código eléctrico de Costa Rica, normas NFPA y de habilitación hospitalaria para un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G.Costos de adquisición menores, ya que la compra de repuestos se realiza directamente al Fabricante y no a intermediarios.
H.Se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pudiendo incrementar el riesgo hasta la no habilitación de áreas sensibles a la operativa del hospital como, quirófanos, UCI, UTI, daños severos a equipos sensibles a variaciones o la falta total de fluido eléctrico, riesgo en la seguridad de la vida de pacientes, colaboradores y visitantes del centro médico.
B.El equipo es más propenso a deteriorarse y dañar paralelamente otros sistemas aumentando el riesgo de contaminación de bacterias y tratamientos clínicos para equipos, pacientes, inclusive poniendo en riesgo la vida de los pacientes, etc.
C.El deterioro de los equipos de este sistema, representarían la urgencia de contratar reparaciones imprevistas por la carencia de mantenimientos programados que c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 inclusive el paro no programado de áreas sensibles de la operativa del centro médico, representando grandes pérdidas para la institución.</t>
  </si>
  <si>
    <t>En el servicio de Terapia Física de Hospital, se atienden pacientes cuya condición hace que permanezcan encamados con pérdida de conciencia y sin movilidad de sus extremidades en el servicio de Cuidados Intensivo o en Cuidados Intermedios y en salón con lesiones neurológicas, medulares, amputaciones, entre otras, según corresponda. Actualmente para que este tipo de paciente reciba la terapia, el terapeuta debe movilizarlo de forma pasiva en sus extremidades, es decir, que necesita de otra persona para movilizar estas partes del cuerpo. Esta terapia se le brinda al paciente una hora al día, durante el periodo que el médico fisiatra lo indique. Esta acción que es realizada de manera repetitiva por el terapeuta, en ocasiones dada la condición del paciente y su contextura, conlleva a un sobreesfuerzo físico por parte de dicho profesional. Por lo que contar con este equipo permitiría una movilización temprana de los pacientes que están encamados de manera asistida y regulada en resistencia y velocidad y en mayor cantidad de veces durante el día, porque se pueden realizar programaciones, bajo la supervisión del terapeuta.  Con este equipo se evitarían riesgos por lesiones en el personal al movilizar al paciente. Este equipo ofrece otras ventajas en beneficio del paciente, tales como: Restablecer las funciones básicas del paciente, por cuanto la movilidad permite aumento de la función respiratoria, una mejora de la función cardiovascular y activación de la función intestinal, favorece el retorno circulatorio en pacientes encamados, disminuyendo las úlceras por presión y permite la movilización de pacientes de hasta 180 kg.  Durante el 2021 se brindaron 15068 sesiones de Terapia Física a los pacientes hospitalizados y se atendieron 166 pacientes lesionados medulares y 333 con traumas craneoencefálicos en hospital, por lo que su uso va a ser de gran ayuda tanto para los terapeutas como para los pacientes.  La compra de este equipo impacta en el tiempo operativo del personal de terapia física, dado que permite programar las movilizaciones de los pacientes durante varias veces al día, incrementando la frecuencia y beneficiando la recuperación funcional del paciente.  El riesgo de no contar con el bien es limitar a los pacientes a recuperaciones más lentas en las primeras etapas de las lesiones, con este equipo se puede incluso programar las movilizaciones fuera de su horario establecido para el tratamiento y propiciar lesiones en el personal de terapia ya que deben de movilizar pacientes de gran peso y tamaño.</t>
  </si>
  <si>
    <t>Este equipo ya se había aprobado en el presupuesto del 2020, sin embargo, por el tema de la pandemia se priorizó y se sacó de las compras, no obstante, la necesidad persiste, dado que en la actualidad los terapeutas físicos, realizan la evaluación del paciente mediante examen físico y escalas de evaluación funcional predefinidas, con el fin de determinar parámetros para determinar el tratamiento terapéutico a seguir, sin embargo, los resultados tienen un margen de error porque pueden variar de un profesional a otro o el paciente puede simular alguna deficiencia funcional.  Por esta razón, con la compra de este bien, se contaría con un equipo que evalúe y genere datos exactos con respecto a la fuerza, postura, el equilibrio y la coordinación, permitiendo al terapeuta brindar el entrenamiento necesario, según los resultados obtenidos, en las funciones locomotrices en la rehabilitación.  Asimismo, este equipo permite que el paciente obtenga respuesta informativa sobre su evolución (Feedback), en cuanto a la coordinación, el equilibrio, el balance, la postura y la fuerza, mediante la pantalla con que cuenta el equipo, lo cual incide en la motivación y el compromiso, así como la constancia con el tratamiento que se le está brindando. Durante el 2021 se atendieron 471 pacientes en la Clínica de Amputados, con amputación de miembro inferior, los cuales se beneficiarían de este equipo. La compra de este equipo impacta en el tiempo operativo del personal de terapia física, dado que permite a los terapeutas realizar evaluaciones con mayor exactitud para determinar tratamientos basados en evidencia. Esto también puede impactar en los tiempos de incapacidad, dado que arroja datos exactos de la condición muscular del paciente, lo cual puede ser considerado por el médico tratante a la hora de su valoración. Riesgos de no contar con el equipo:  No contar con datos basados en evidencia para la toma de decisiones con respecto al tratamiento a brindar y la evolución del paciente.</t>
  </si>
  <si>
    <t>Mantener en condiciones óptimas de funcionamiento los equipos, garantizando sus prestación de servicios a la Unidad Usuaria. Este contrato vendría a sustituir las licitacion 2019CD-000255-0001000001, 2019LA-000021-0001000001,  2018LN-000003-0001000001, Licitación 2017LN-000006-0001000001, 2018LN-000004-0001000001, 2021LA-000013-0001000001  el cual cumplen su última prórroga.</t>
  </si>
  <si>
    <t>Contar con el servicio de la mano
de obra especializada y debidamente calificada, el suministro de toda herramienta y
equipo necesario para el correcto funcionamiento de los sisetmas de tuberías de gas y calentadores para agua como elementos de uso en el complejo de INS Salud como parte de la atención de pacientes.
Beneficios:
A.El servicio mantendrá en óptimas condiciones de operación los sistemas de gas y calentadores de agua para brindar los servicios de terapia a quienes requieren estos servicios en el Complejo INS Salud en La Uruca.
B.De esta forma se asegura el servicio de una forma adecuada con un servicio con la calidad esperada por las personas usuarias de los servicios médicos.
C.Al contar con el servicio a contratar se previene y se soluciona cualquier daño que se produzca en los sistemas que provoquen una interrupción de nuestros servicios.
D.Se brindará un servicio de calidad, con equipos funcionando de forma adecuada y de una forma constante.
E.El servicio será brindado por personal debidamente capacitado y certificado para trabajos en sistemas que operan a gas.
F.Se establecerá que dentro del servicio que el proveedor cuente con el equipo y herramientas especializados para labores de estas características.
Riesgos:
A.Al no contar con el servicio de mantenimiento se genera el riesgo de fallo de algún elemento de los que componen los sistemas lo que podría provocar una lesión ya sea a colaboradores o pacientes.
B.Se previenen altos costos en reparaciones al no brindar los mantenimientos requeridos reactivas eléctricos principales de cada edificio.
C.En caso de un fallo o situación de emergencia no se contaría con el método de contingencia que asegure el suministro, reparación o cambio de algún elemento.</t>
  </si>
  <si>
    <t xml:space="preserve">Muchos pacientes que sufren lesiones traumáticas de la cara pueden perder piezas dentales, por lo que la solución más adecuada es la colocación de implantes dentales. La RSS cuenta con especialista en Cirugía Maxilofacial, encargados de realizar este procedimiento, sin embargo, se requiere de los insumos para realizar los mismos, siendo estos altamente especializados y distribuidos por casas comerciales dedicadas a la distribución de este tipo de instrumental e insumos, que se deben comprar según demanda. Contrato vence 22/08/2023.
Al ser la RSS una sociedad instrumental del INS, enfocada a la prestación de servicios de salud, no puede asumir otras actividades comerciales como serían la compra y distribución de insumos de implantología, pues esta es una actividad tipificada como de "distribuidores" de estos insumos, debiendo además tener los derechos de representación de la marca dentro del país, algo que legalmente no es posible hacer por parte de la RSS.
Con esto se garantiza la adquisición de los insumos necesarios, al ser por consignación y a demanda, ahorrándose todos los procesos de importación, aduanas, almacenamiento, entre otros. </t>
  </si>
  <si>
    <t>El Hospital del Trauma de la Red de Servicios de Salud-INS posee un sistema de presión constante marca Quantumflo, conformado con 3 bombas de presión de 220GPM@197THD, 2 filtros bubba, 1 tanque hidroneumático, 1 control centralizado, 3 tanques de agua potable de 100 metros cúbicos de capacidad cada uno y demás equipos o elementos electromecánicos del sistema que se encuentran dentro de los tanques como boyas, tuberías de succión, entre otros, estos equipos se ubican en la casa de máquinas del Hospital de Trauma ubicado en el Complejo de Salud La Uruca de la INS Red de Servicios de Salud, este sistema y equipos se utilizan para ingresar de forma constante y continua la presión de agua potable al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y riesgo alto potencial contaminación bacteriológica en todas las áreas o servicios del Hospital, y sistemas electromecánicos que funcionan a base del agua que suministra este sistema como por ejemplo los sistemas de aire acondicionado y agua caliente.
B.El equipo es más propenso a deteriorarse.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t>
  </si>
  <si>
    <t>El Hospital del Trauma de la Red de Servicios de Salud-INS posee un sistema de correo neumático  marca SUMETZBEGER, actualmente cuenta con 26 estaciones de envió y arribo, 4 turbinas, una red de tubería, 78 capsulas, 29 diverters, tarjetas electrónicas, 1 un controlador centralizado con computadora, etc,  estos equipos se ubican en el Hospital de Trauma ubicado en el Complejo de Salud La Uruca de la INS Red de Servicios de Salud, este sistema y equipos se utilizan para darle soporte de trasiego de transporte de recetas, fármacos, muestras, estudios  clínicos al centro médico y sus edificios circundantes,  apoyando en todas las áreas operativas del Hospital y esta requerido por las normas de habilitación hospitalaria para un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de generación de digitalización del HDT, como rack de comunicación, centrales telefónicas, controles de acceso, grabadores de CCTV, Master de relojes de sincronización de relojería del hospital, sistema de tableros de supresión de incendio y la debida presurización de sus tanques, sistemas de robo, tableros eléctricos de soporte de UPS, entre otros equipos vitales para la operativa digital del HDT  
B.El equipo es más propenso a deteriorarse y dañar paralelamente otros sistemas.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t>
  </si>
  <si>
    <t>Por recomendación de la Unidad de Equipo médico este equipo requiere ser reemplazado por obsolescencia en los Centros de Salud de San Ramón, Puntarenas, Limón, Turrialba y Guápiles.   Debido a que este equipo se utiliza para tratamiento de procesos analgésicos, antiinflamatorios, ultrasonido, activación y fortalecimiento muscular, entre otros, se hace necesario contar con el mismo en el servicio de terapia física, para no limitar y restringir el tratamiento del paciente que lo requiere y para lo que fue remitido a rehabilitación.  Su adquisición permite satisfacer las necesidades por demanda en los usuarios con requerimiento o indicación médica / terapéutica que por su condición requieren los beneficios fisiológicos que aporta en específico el equipo en la recuperación de los pacientes y logra una percepción positiva en nuestros clientes al contar con equipamiento moderno, confortable y seguro para brindarles su atención. Asimismo, genera ahorro en tiempo operativo contar con un tratamiento de ultrasonido y electroterapia combinada en buen estado, al no requerir sacarle de funcionamiento por un desperfecto que deje fuera de servicio el equipo que acelera la recuperación de los pacientes por los beneficios que su tecnología aporta en la recuperación de las lesiones tratadas.  Ahorro en tiempos de espera e incapacidades, al no verse afectada la programación de pacientes que no puedan atenderse por la ausencia del equipo y que implique trasladar a centros con capacidad resolutiva o reprogramar su fecha de tratamiento.  Ahorro financiero, al no tener que gestionar reparaciones temporales del equipo, ni generar retrasos en la recuperación de los usuarios que pueda repercutir en costes a la RSS. Sino se cuenta con el bien existe: Riesgo operativo de no poder brindar el servicio, esto al no contar con el tratamiento en Ultrasonido y electroterapia combinada solicitado por el médico/ fisioterapeuta, facilitando el tratamiento requerido conforme las lesiones de nuestros usuarios lo que impacta en tiempos de espera, traslados y aforos.  Riesgo de imagen con nuestros usuarios al utilizar equipos con un evidente deterioro por el paso de los años y estar en mal estado. (ejemplo botones en mal estado que deben ser presionados con mucho esfuerzo para hacerlo operativo, pantallas con poca iluminación, descalibración por ajuste eléctrico que se siente en la piel del usuario, carcasas externas deteriorados por el desgaste y visualmente antiguos).  Riesgo al negocio en caso de presentarse una posible responsabilidad civil por lesiones que puedan presentar nuestros usuarios en caso de que falle la calibración de un equipo y propicie una quemadura con el antecedente y recomendación de cambio por parte de la unidad de equipo médico por obsolescencia. Riesgo de rezago tecnológico, el equipo por remplazar no cuenta con las condiciones de última generación y mejoras tecnológicas para brindar el mejor estándar de calidad.</t>
  </si>
  <si>
    <t>El servicio mantendrá en óptimas condiciones el sistema compuesto por el transformador y la llave primaria del Complejo INS Salud La Uruca. 
De forma que se garantice el correcto funcionamiento de cada uno de los elementos de esa acometida eléctrica principal y sus diferentes partes de forma que se logre mantener la continuidad del servicio. 
Al operar los elementos que componen este sistema de forma correcta se pretende mantener la continuidad de la alimentación eléctrica del complejo y prevenir fallos que generen jornadas extensas operando con plantas eléctricas de emergencia.
Beneficios:
A.El servicio mantendrá en óptimas condiciones el sistema compuesto por el transformador y la llave primaria del Complejo INS Salud La Uruca. 
B.De forma que se garantice el correcto funcionamiento de cada uno de los elementos de esa acometida eléctrica principal y sus diferentes partes de forma que se logre mantener la continuidad del servicio. 
C.Al operar los elementos que componen este sistema de forma correcta se pretende mantener la continuidad de la alimentación eléctrica del complejo y prevenir fallos que generen jornadas extensas operando con plantas eléctricas de emergencia.
D.El mantener los sistemas eléctricos previene la incidencia de fallos y posibles daños a los equipos.
E.Se logra reducir la interrupción de los servicios que se brindan.
F.Por tratarse de los sistemas que componen la acometida principal del Complejo INS Salud se componen de una gran cantidad de elementos mismos que deben ser revisados al menos una vez al año por personal calificado y que cuente con la posibilidad de realizar las pruebas y ajustes adecuados para prevenir cortes de energía prolongados.
Riesgos:
A.Al no contar con el servicio de mantenimiento se genera el riesgo de fallo de algún elemento de los que componen el sistema de transformador y llave seccionadora.
B.En caso de un fallo o situación de emergencia no se contaría con el método de contingencia que asegure el suministro, reparación o cambio de algún elemento.
C.Al ser sistemas compuestos por transformadores, llaves seccionadoras, sistemas de medición y elementos de protección que conforman un solo sistema integral, se requiere de servicios por parte de una empresa especializada en este tipo de sistema y que logre realizar las pruebas de campo, ejecutar ajustes de protecciones, así como suplir componentes.</t>
  </si>
  <si>
    <t xml:space="preserve">Recambio por obsolescencia. Este es un equipo altamente especializado para realizar estudios no invasivos de las vías urinarias, para poder realizar un diagnóstico y tratamiento adecuados a pacientes con lesiones urológicas amparadas por los regímenes de seguro que administra el INS. La torre contiene la estructura tecnológica que permite realizar cistoscopias diagnósticas y otras intervenciones en la consulta de urología que son de vital importancia para salvaguardar la salud de los pacientes.
Este equipo es imprescindible para un correcto diagnóstico de patologías de las vías urinarias. El no contar con un equipo idóneo, lleva riesgos importantes como diagnósticos erróneos o tardías. Por el tiempo que tiene el equipo actual, se pueden presentar fallas que podrían atentar contra el seguimiento del servicio de forma adecuada. El diagnóstico erróneo puede llevar a situaciones de tipo médico legal , reputacional y operativo. </t>
  </si>
  <si>
    <t xml:space="preserve">
1.	Ventajas de contar con las hojas de sierra y las hojas de sierra 
A.	Poder utilizar la sierra, ya que sin estos repuestos no se puede utilizar la sierra 
B.	Cortar huesos grandes de una manera eficiente, ágil y en un menor tiempo. existen huesos largos y duros difíciles de cortar con el instrumental disponible de esta manera lograr fraccionar el hueso para disponer de cabezas femorales a la mitad o en fragmentos de hueso cortical con dimensiones específicas establecidas por los Ortopedistas , por otro lado previo a pulverizar el hueso el mismo se debe de fraccionar y no contamos con un método eficiente 
C.	Disponer de huesos cortados en fragmentos o rebanadas tipo chuletas uniformes para rellenar defectos óseos.
D.	Actualmente el Banco de tejidos no cuenta con un equipo automatizado para cortar hueso; por lo cual con este equipo se va a producir mayor cantidad de hueso en un menor tiempo.
E.	Con este equipo se sustituye el proceso de corte manual con la cual se obtienen fragmentos de hueso no uniformes por una herramienta de corte adecuada para este fin.
Desventajas de no contar con la sierra y hojas de sierra 
F.	El costo interno de producción de hueso granulado por gramo es de ₡ 43 742 y de compra es de ₡ 57 574.
G.	El proceso de compra de un tejido a nivel externo es riguroso (cumpliendo normativa nacional e internacional) y este debe ser importado ya que en Costa Rica no existen Bancos de Tejidos que vendan tejidos a nivel interno con disponibilidad inmediata.
H.	El proceso de compra de un tejido una vez formalizada la orden de compra es de como mínimo 30 días hábiles, lo cual se traduce en prolongar la incapacidad del Paciente hasta el ingreso del mismo.
I.	Al contar con este insumo a nivel interno se ahorra en operativa y logística de compra de tejidos en los cuales participan no sólo personal del Banco de Tejidos sino de otros departamentos como Adquisiciones, Proveeduría, Gestiones Económicas Obligatorias, entre otros. Por tanto, la disponibilidad del tejido a nivel interno promueve un ahorro en recurso humano necesario para disponer del tejido.
J.	Disminuir significativamente la pérdida de tejido durante el procesamiento, ya que al no poder fraccionar el tejido correctamente se pierde tejido que no puede ser pulverizado y se debe descartar.
3.	Riesgo de no contar con el bien: 
A.	Incremento en el tiempo de las incapacidades; ya sea en espera de la compra del tejido o  por la utilización de tejido sintético el cual no tiene los mismos beneficios de osteogénesis que los tejidos biológicos o naturales.
B.	Contar con un Banco de Tejidos Subutilizado, ya que a nivel interno se cuenta con un Banco de Tejidos con equipamiento y personal técnico capacitado para ofrecer este tejido de una manera más eficiente a los Pacientes; sin necesidad de requerir de compras externas.
C.	Comprar tejido que no cumpla con criterios de calidad y la posibilidad del riesgo de demandas por parte de los Pacientes; ya que si bien los proveedores externos deben de cumplir con criterios de calidad de producto terminado la Institución no puede tener un control riguroso de la trazabilidad de los tejidos como si lo tiene a nivel interno en el Banco de Tejidos.
D.	Al no adquirir este equipo el proceso de corte se continuará realizando manual y de esta manera se corre el riesgo de no poder cubrir la demanda interna de hueso.
E.	Pérdida de tejido por no contar con la posibilidad de procesamiento al no contar con los insumos necesarios.
</t>
  </si>
  <si>
    <t>El servicio de Consulta Externa actualmente no cuenta con un espacio apropiado y con las condiciones requeridas para el aislamiento de los usuarios de los servicios, quienes por condiciones particulares puedan representar un riesgo para la salud tanto de otros clientes como de los funcionarios quienes atienden los servicios, por lo que mediante la remodelación se pretende otorgar un espacio adecuado para esta población. Beneficios: A.	Respaldo de la empresa que realiza las labores por medio del periodo de garantía.
B.	Gestión de garantía por una única vía, tomado la remodelación como un servicio integral, aunque tenga varias soluciones. 
C.	Gestión unificada ante la Proveeduría como una solución integral.
D.	Aprovechamiento de experiencia del Proveedor.
E. En una sola gestión contractual se podría atender el requerimiento de manera integral.
F. Se asegura la prestación del servicio en el Complejo Hospitalario de la Urura, el cual representa el 90% aproximadamente de la facturación en atenciones y el 44% de la atención de todos los pacientes.
Riesgos: A.	El servicio de Consulta Externa actualmente no cuenta con un espacio apropiado y con las condiciones requeridas para el aislamiento de los usuarios de los servicios, quienes por condiciones particulares puedan representar un riesgo para la salud tanto de otros clientes como de los funcionarios quienes atienden los servicios, por lo que mediante la remodelación se pretende otorgar un espacio adecuado para esta población.</t>
  </si>
  <si>
    <t>El Hospital del Trauma de la Red de Servicios de Salud-INS posee un sistema de agua caliente marca LOCHINVAR, con 2 calentadores 800000 BTU/H, 2 tanques de almacenamiento , 2 mescladoras y demás equipos o elementos electromecánicos del sistema que se encuentran ubicados en la casa de máquinas del Hospital de Trauma ubicado en el Complejo de Salud La Uruca de la INS Red de Servicios de Salud, este sistema y equipos se utilizan para ingresar de forma constante y continua la presión de agua potable al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y riesgo alto potencial contaminación bacteriológica en todas las áreas o servicios del Hospital, y sistemas electromecánicos que funcionan a base del agua que suministra este sistema como por ejemplo los sistemas de encamados 3N y 4N, unidades sensibles como quirófanos, UCI, UTI, UCA, unidad de quemados y aislamiento.
B.El equipo es más propenso a deteriorarse.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t>
  </si>
  <si>
    <t>Por recomendación de la Unidad de Equipo médico este equipo requiere ser reemplazado por obsolescencia en el Centro de Salud de Puntarenas, debido a que este equipo se utiliza para tratamiento de procesos analgésicos, antiinflamatorios, regeneración de heridas, tratamiento de cicatrices retractiles entre otros, se hace necesario contar con el mismo en el servicio de terapia física, para no limitar y restringir el tratamiento del paciente que lo requiere y para lo que fue remitido a rehabilitación.  Con su adquisición se logra satisfacer las necesidades por demanda en los usuarios con requerimiento o indicación médica / terapéutica que por su condición requieren los beneficios fisiológicos que aporta en específico el equipo en la recuperación de los pacientes, percepción positiva en nuestros clientes al contar con equipamiento moderno, confortable y seguro para brindarles su atención, generar ahorro en tiempo operativo al contar con un tratamiento de laser de alta potencia en buen estado, al no requerir sacarle de funcionamiento por un desperfecto que deje fuera de servicio el equipo que acelera la recuperación de los pacientes, por los beneficios que su tecnología aporta en la recuperación de las lesiones tratadas, ahorro en tiempos de espera e incapacidades, al no verse afectada la programación de pacientes que no puedan atenderse por la ausencia del equipo y que implique trasladar a centros con capacidad resolutiva o reprogramar su fecha de tratamiento, ahorro financiero, al no tener que gestionar reparaciones temporales del equipo, ni generar retrasos en la recuperación de los usuarios que pueda repercutir en costes a la RSS. Sino se cuenta con el equipo existe:   Riesgo operativo de no poder brindar el servicio, esto al no contar con el tratamiento de Laser solicitado por el médico/ fisioterapeuta, facilitando el tratamiento requerido conforme las lesiones de nuestros usuarios lo que impacta en tiempos de espera, traslados y aforos.  Riesgo de imagen con nuestros usuarios al utilizar equipos con un evidente deterioro por el paso de los años deteriorados por el desgaste y visualmente antiguos.  Riesgo al negocio en caso de presentarse una posible responsabilidad civil por lesiones que puedan presentar nuestros usuarios en caso de que falle la calibración de un equipo y propicie una quemadura con el antecedente y recomendación de cambio por parte de la unidad de equipo médico por obsolescencia. Riesgo de rezago tecnológico, el equipo por remplazar no cuenta con las condiciones de última generación, como potencia y mejoras tecnológicas para brindar el mejor estándar de calidad.</t>
  </si>
  <si>
    <t>El Servicio de Recolección es de suma importancia para asegurar la correcta operación del Servicio y así contar con la forma adecuada, que sea compatible con un ambiente de trabajo más sano y de menos riesgos para el personal y en general para la comunidad. Con la realización de esta contratación se tiene como objetivo el manejo de desechos sólidos que se refiere a los materiales producidos por la actividad humana, la recolección y el trasporte externo de los desechos Sólidos comunes se deben realizar con forme a lo dispuesto a la ley N° 8839 Gestión Integral de residuos.</t>
  </si>
  <si>
    <t xml:space="preserve">SE SOLICITA LA COMPRA DE 2 MONITORES DE SIGNOS VITALES, PARA INSTALARLOS EN EL ÁREA DE CIRUGÍA MENOR, YA QUE AHÍ DIARIAMENTE SE REALIZAN PROCEDIMIENTOS INVASIVOS PROGRAMADOS DE CIRUGÍA RECONSTRUCTIVA, ORTOPEDIA, MAXILOFACIAL Y CIRUGÍAS MENORES QUE UCHS VECES REQUIEREN EL USO DE MEDICAMENTOS QUE ALTERAN EL ESTADO DE CONCIENCIA DE LOS USUARIOS CON LOS RIESGOS INHERENTES A ESTO.  EL CUIDADO DE ENFERMERÍA VA DIRIGIDO A LA PREVENCIÓN DE COMPLICACIONES, Y ESTE EQUIPO RECOGE, MUESTRA Y REGISTRA LAS CONSTANTES VITALES QUE SON UN FACTOR CLAVE PARA EL SEGUIMIENTO ESTRICTO DEL ESTADO CLÍNICO DEL PACIENTE, POR LO QUE SE HACE IMPRESCINDIBLE QUE ÉSTA ÁREA CUENTE CON ESTE EQUIPO.  ADEMÁS, ACTUALMENTE SE CUENTA CON UNA UNICA SALA DE SHOCK EN DONDE EXISTE CAPACIDAD PARA EL ABORDAJE DE UN ÚNICO POR LO QUE SEGUN EL PLAN ALTERNO DEL NEGOCIO EN EL QUE SE TRABAJA, SE REQUIERE CONTAR CON ÁREAS ALTERNAS QUE PERMITAN EL MANEJO DE PACIENTES CON LESIONES GRAVES. EL NO CONTAR CON EL EQUIPO NOS IMPIDE REALIZAR UN ABORDAJE GUIADO Y OBJETIVO SOBRE LA HEMODINAMIA DE NUESTROS USUARIOS PONIENDO EN RIESGO SU VIDA.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
</t>
  </si>
  <si>
    <t xml:space="preserve">Se requiere la contratación de una persona jurídica para brindar los servicios profesionales en Oftalmología, paquete completo para la atención de los pacientes amparados por los regímenes que administra el Instituto, tales como Riesgos del Trabajo, Seguro Obligatorio de Automóviles, Seguro Estudiantil, Responsabilidad Civil, Básicas de Accidentes  y otros. El Contrato actual 2019PP-000046-0001000001 vence el 02 de Diciembre, 2023. Debe contar con equipamiento necesario básico en Oftalmología.        Ventajas:  Mejorar los tiempos  de respuesta, brindado atención de calidad en sitio, ya que es un servicio esencial.  Desventajas de no contar con el servicio:   1- Los pacientes de esa localidad tendrían que desplazarse aproximadamente 209 kilómetros hasta Hospital de Trauma en San José, generando costos de transporte y viáticos.  2-Principalmente la incomodidad a los pacientes afectando la imagen institucional el tiempo de atención y resolución de casos, lo cual generaría más días de incapacidad aumentando los costos de atención. Riesgos: 1- Accidente en trayecto por el desplazamiento.  2- Complicaciones clínicas.
</t>
  </si>
  <si>
    <t>El equipo que está para reemplazo es el placa SIFA 800400194, de acuerdo a lo informado por la Unidad de Equipo Médico. El equipo es requerido para realizar injertos de piel en los asegurados de INS. Estos procedimientos son realizados por diferentes especialidades como Cirugía Reconstructiva y Ortopedia. Dado el alto volumen de este tipo de procedimientos se requiere sustituir los que han presentado fallas a través del tiempo, a fin de mantener la operativa en el servicio y evitar tiempos de espera prolongados en los pacientes, con el consecuente aumento en incapacidades y riesgo de infección por exposición de tejidos.
Entre las ventajas de contar con el equipo están:
1- Mayor satisfacción y seguridad para los asegurados por la disminución en los tiempos de espera de cirugía.
2- Disminución en el riesgo de infección de los asegurados al reducir el tiempo de exposición de tejidos por tiempos de espera prolongados.
3- Mayor capacidad para la realización de injertos de piel en el HDT, por parte de uno o varios cirujanos.
4- Menos días de incapacidad producto de la programación expedita de este tipo de cirugías.
5- Disminución en los costos de la póliza del pacientes por días internamientos reducidos por aumento en la oferta del servicio. 
Entre los riesgos de no contar con el equipo están:
1- Aumento en los tiempo de espera para cirugía que requieran del equipo. 
2- Aumento en los riesgos de infección al mantener expuestos los tejidos ante la falta dermatomos para injertos de piel.
3- Aumento en los costos de las pólizas de los pacientes por mayor número de días de incapacidad.</t>
  </si>
  <si>
    <t>Existe una recomendación técnica de Mantenimiento para el cambio equipo, ya que el costo de reparación actual supera el costo en libros, sumado a constantes reparaciones que se le han realizado para mantenerlo funcionante. Se adjunta criterio técnico de mantenimiento como sustento.
Dentro de los beneficios de comprar este equipo están mayor eficiencia en el proceso productivo, evitando choques en los procesos productivos; brindar la atención de los pacientes en tiempo y forma, según el menú establecido para cada dieta de los pacientes; tener un equipo de punta que sustituya el equipo que cumplió su vida útil, para poder dar continuidad en la prestación del servicio, el sistema del horno combi, permite que en un mismo equipo se pueda realizar preparaciones a vapor, convección, y combinado, logrando mayor eficiencia en la operativa diaria de la cocina, como también mayor variabilidad en aquellas dietas donde hay más restricción, lo cual actualmente no podemos hacer, eso ha generado una monotonía en los alimentos de los pacientes con regímenes especiales; cumplir con uno de los objetivos del PEI 2021-2024 que en sus objetivos establece el recambio tecnológico de la base instalada de equipo con obsolescencia; evitar sobrecarga de trabajo en el personal del servicio y de los equipos, al contar con un equipo más eficiente. 
Otros beneficios existe un ahorro en tiempo de producción, ya que al ser un equipo industrial las raciones requeridas para la alimentación de pacientes se producen en un menor tiempo; ahorro en mano de obra, ya que en un solo equipo y en un proceso se puede producir lo requerido para todos los pacientes, mientras que si no están se deben realizar producción en “tandas” lo que implica mayor uso de recurso humano, lo que hace ineficiente el proceso productivo, ocasionando atrasos en otros procesos productivos; mayor eficiencia en el proceso productivo, ya que se utilizan un solo equipo para producir los alimentos, disminuyendo el uso de gas, agua, luz, mano de obra, productos de limpieza; mayor variabilidad en la dieta de los pacientes, con necesidades especiales, ya que la tecnología de preparación permite ser más versátil en la producción de alimentos.
Dentro de los riesgos de no contar con estos equipos está riesgo operativo, ya que con los otros equipos con que se cuentan no se puede llegar a una producción institucional, lo que llevaría a atrasos en producción de los alimentos para los pacientes y por ende generando atrasos en la atención del servicio, sobre carga de trabajo de otros equipos que los lleva a daños, como también falta de eficiencia en el servicio que se brinda, esto por el volumen de preparaciones, lo que los hace imprescindibles; existe un riesgo de continuidad de negocio, ya que hay una sobrecarga en el uso del equipo que lleva a un desgaste más acelerado del mismo, además de que si llega a fallar no se cuenta con un equipo que permita continuar con las preparaciones según lo establecido para brindar la alimentación de los pacientes; sobrecargarían los demás equipos con que se cuenta en el servicio, lo que llevaría a un desgaste mayor en los mismos, y si alguno llega a fallar no se puede tener alternativas de respuesta generando problemas en la atención del servicio de pacientes; riesgo de contaminación cruzada, ya que actualmente al estar el equipo fuera de servicio se debe utilizar el equipo de otras áreas para la preparación de productos de cocina central y esto genera un riesgo de contaminación por el volumen de producción.</t>
  </si>
  <si>
    <t>El Hospital del Trauma de la Red de Servicios de Salud-INS posee un sistema de bomba contra incendio marca Aurora, conformado por  1 bomba contra incendio de 1000 GPM, 1  Motor de combustión interna Diesel de 173 HP a 2350RPM, y demás equipos o elementos electromecánicos del sistema, estos equipos se ubican debajo de la rampa de acceso del Hospital de Trauma ubicado en el Complejo de Salud La Uruca de la INS Red de Servicios de Salud, este sistema y equipos se utilizan para suprimir algún evento de siniestro con fuego en la infraestructura del HDT.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y riesgo alto potencial de inseguridad de riesgo contra la vida ante un eventual siniestro de fuego, daños a la propiedad de la infraestructura de la edificación, daños irreparables a los sistemas y servicios brindados en el centro médico, des habilitación total o parcial de la operativa del centro médico, y riesgo contra integridad de vida tanto de colaboradores, pacientes y visitantes.
B.El equipo es más propenso a deteriorarse.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t>
  </si>
  <si>
    <t>La Resonancia Magnética adquirida recientemente (ubicada en el CSR Alajuela), ha ampliado la capacidad de atención de pacientes de INS-RSS que requieren un estudio de Resonancia Magnética para su diagnóstico u orientación del tratamiento. Sin embargo, han surgido nuevos retos, entre ellos, la necesidad de dotar el equipo con más antenas que permitan ampliar la oferta de estudios que se puede ofrecer en el equipo y aumentar el rango de peso del paciente sin desmejorar la calidad de la imagen.
Se propone entonces adquirir la antena Flex M, obteniendo los siguientes beneficios: Mejoramiento continuo de la calidad en la ejecución de las tareas diarias para los usuarios de los servicios de salud, así como en la atención y aplicación de procesos que brinda la RSS.Garantizar la continuidad en la prestación del servicio al usuario. Evitar generar no atención de pacientes o retraso en las listas de espera, limitar la programación de citas médicas y el incumplimiento de las buenas prácticas de calidad y seguridad del paciente. Resolver las necesidades de estudios de resonancia magnética obteniendo una cobertura extendida. Eficientiza el uso del resonador magnético al admitir amplia variedad de aplicaciones, incluida la obtención de imágenes de anatomías de tamaño medio.
Los riesgos de no adquirir el bien son los siguientes: Se podrían eventualmente generar la no atención o retraso en las listas de espera de los pacientes, limitar la programación de citas médicas y el incumplimiento de las buenas prácticas de calidad y seguridad al paciente. Se estaría limitando la prestación de los servicios de salud en el equipo. A. Riesgo de Imagen ya que, al disminuir la resolución de las imágenes, limitaría el campo de visión como por ejemplo en aplicaciones pediátricas, lo cual, al final se traduciría en una mala imagen institucional al afectar el estándar de precisión y resolución. No poder ampliar la gama de posibilidades que el resonador ofrece para un diagnóstico más preciso.
El objetivo de la compra de la antena es poder realizar estudios de codo y algunos estudios de rodillas y hombros grandes (que no se ajustan a la antena actual).
Actualmente todos los estudios de codo de INS-RSS se envían al Hospital del Trauma y los hombros y rodillas grandes se realizan con las antenas disponibles (reduciendo calidad de imagen), o bien, cuando la estructura no cabe en las antenas actualmente disponibles, se reagenda el estudio en el Hospital del Trauma (es decir, se cancela la cita del paciente y se agenda nuevamente en el Hospital del Trauma, esto provoca que el espacio de la cita se pierda). 
El contar con la antena propuesta permitiría aumentar la capacidad resolutiva de la Resonancia Magnética de Alajuela, al aumentar la lista de estudios disponibles a realizar y al disminuir la cantidad de estudios que se cancelan, esto desencadenaría mayor eficiencia en la atención al paciente.
En  tiempos de incapacidad y gastos en general tendría un impacto financiero</t>
  </si>
  <si>
    <t xml:space="preserve">Según lo indicado por la Unidad de Compras de Equipo Médico del Centro de Servicios Administrativos, las turbinas que se utilizan en los tanques de hidroterapia ya cumplieron su vida útil, y están proyectadas para su recambio durante el periodo 2023, mediante la metodología de aplicación de las Guías de Reemplazo que se ha venido implementando desde el periodo 2020 (se adjunta guía de reemplazo y carta de la empresa que las fabrica donde declaran dicho estado).  Por lo que con su reemplazo se puede continuar brindando tratamiento de hidroterapia en Consulta Externa a los pacientes que lo requieren, lo cual beneficia la recuperación de lesiones inflamatorias y de movilidad, especialmente en mano y tobillo. El efecto mecánico del chorro proporcionado por la turbina genera movilización de procesos edematosos y facilita la ejecución del movimiento dentro del agua. Con este equipo se genera ahorro en tiempo operativo ya que al contar con las cuatro turbinas estas serían colocadas en los tanques de remolino del servicio, facilitando así la atención de 4 pacientes al mismo tiempo. Además, ahorro en tiempos de espera e incapacidades al no verse afectada la programación de pacientes que no puedan atenderse por la ausencia del equipo y que implique trasladar a centros con capacidad resolutiva o reprogramar su fecha de tratamiento.  Asimismo, ahorro financiero al no tener que gestionar reparaciones temporales del equipo. Si no se cuenta con el bien existe: Riesgo operativo de no poder brindar el servicio, al no contar con las Turbinas para facilitar el tratamiento requerido conforme las lesiones de nuestros usuarios lo que impacta en tiempos de espera, traslados y aforos. Riesgo de imagen con nuestros usuarios al utilizar equipos en deterioro por el paso de los años y estar en mal estado. Riesgo al negocio en caso de una posible responsabilidad civil por lesiones que puedan presentar nuestros usuarios en caso de que el equipo provoque un accidente por estar en mal estado. Riesgo de rezago tecnológico, el equipo por remplazar no cuenta con las condiciones idóneas para brindar tratamientos o técnicas específicas modernas y ajustados al mejor estándar de calidad. </t>
  </si>
  <si>
    <t>Mantener las instalaciones y bienes de la institución en óptimas condiciones de mantenimiento, salud y  libres de plagas, con el propósito de permitir la utilización normal de los mismos, por parte de los funcionarios, clientes y pacientes de la  Institución.</t>
  </si>
  <si>
    <t xml:space="preserve">Actualmente el servicio de Terapia Física del Centro de Salud de Desamparados y en La Uruca cuenta con camillas de madera para brindar el tratamiento a los pacientes, sin embargo, estas requieren cambio por obsolescencia según lo indicado por el análisis de la Unidad de Equipo médico.  Con su adquisición se logra satisfacer las necesidades por demanda en los usuarios atendidos con lesiones de tronco o extremidades que por su condición requieren el uso de una camilla idónea. Asimismo, una percepción positiva en nuestros clientes al contar con equipamiento moderno, confortable y seguro para brindarles su atención. De igual forma se genera ahorro en tiempo operativo al contar con las suficientes camillas en buen estado y no requerir sacar de funcionamiento alguna por un daño que le inutilice por seguridad a los pacientes. También se presenta ahorro en tiempos de espera e incapacidades al no verse afectada la programación de pacientes que no puedan atenderse por la ausencia del equipo y que implique trasladar a centros con capacidad resolutiva o reprogramar su fecha de tratamiento y ahorro financiero al no tener que gestionar reparaciones temporales del equipo. Sino se cuenta con el bien existe: Riesgo operativo de no poder brindar el servicio, esto al no contar con las camillas para facilitar el tratamiento requerido conforme las lesiones de nuestros usuarios lo que impacta en tiempos de espera, traslados y aforos. Riesgo de imagen con nuestros usuarios al utilizar camillas de madera en evidente deterioro por el paso de los años y estar en mal estado. Riesgo al negocio en caso de presentarse una posible responsabilidad civil por lesiones que puedan presentar nuestros usuarios en caso de que falle la camilla ante el riesgo de una caída. Riesgo de rezago tecnológico, el equipo por remplazar no cuenta con las condiciones idóneas para brindar tratamientos o técnicas específicas modernas y ajustados al mejor estándar de calidad. </t>
  </si>
  <si>
    <t xml:space="preserve">Por recomendación de la Unidad de Equipo médico este equipo requiere ser reemplazado por obsolescencia en el Centro de Salud de Limón.  Debido a que este equipo se utiliza para tratamiento de procesos analgésicos, inflamatorios, promover la consolidación de fracturas, entre otros, se hace necesario contar con el mismo en el servicio de terapia física, para no limitar el tratamiento del paciente que lo requiere.  Con su adquisición se logra satisfacer las necesidades por demanda en los usuarios con requerimiento o indicación médica que por su condición requieren los beneficios fisiológicos que aporta en específico el equipo en la recuperación de los pacientes y una percepción positiva en nuestros clientes al contar con equipamiento moderno, confortable y seguro para brindarles su atención. Ademàs ahorro en tiempo operativo, al contar con un tratamiento de magnetoterapia en buen estado al no requerir sacarle de funcionamiento por un desperfecto que deje fuera de servicio el equipo que acelera la recuperación de los pacientes por los beneficios que su tecnología aporta en la recuperación de las lesiones tratadas, ahorro en tiempos de espera e incapacidades al no verse afectada la programación de pacientes que no puedan atenderse por la ausencia del equipo y que implique trasladar a centros con capacidad resolutiva o reprogramar su fecha de tratamiento, ahorro financiero al no tener que gestionar reparaciones temporales del equipo, ni generar retrasos en la recuperación de los usuarios que pueda repercutir en costes a la RSS. Sino se cuenta con el bien existe: Riesgo operativo de no poder brindar el servicio, esto al no contar con el tratamiento en magnetoterapia solicitado por el médico/ fisioterapeuta y para facilitar el tratamiento requerido conforme las lesiones de nuestros usuarios lo que impacta en tiempos de espera, traslados y aforos.  Riesgo de imagen con nuestros usuarios al utilizar equipos con un evidente deterioro por el paso de los años y estar en mal estado. (ejemplo las placas rotas, cables remendados, solenoides sucios y deteriorados por el desgaste).  Riesgo al negocio en caso de presentarse una posible responsabilidad civil por lesiones que puedan presentar nuestros usuarios en caso de que falle la calibración de un equipo con el antecedente y recomendación de cambio por parte de la unidad de equipo médico por obsolescencia. Riesgo de rezago tecnológico, el equipo por remplazar no cuenta con las condiciones de última generación o mejoras tecnológicas para brindar el mejor estándar de calidad. </t>
  </si>
  <si>
    <t>Con el fin de propiciar la culturalización del Servicio al Cliente mediante el reforzamiento visual de conductas alineadas a la estrategia de Experiencia del Cliente, en el personal de la RSS; también, suplir las necesidades de rotulación, orientación y comunicación de las unidades usuarias de la RSS. Adicionalmente cumplir con los requisitos legales en cuanto a identificación y comunicación de riesgos asociados a seguridad laboral, ambiental, estructural, prevención y control de infecciones. Como también cumpli con temas de manejo y gestión de residuos ordinarios, peligrosos y biopeligrosos // De acuerdo con normas internacionales de seguridad humana (NFPA 101), Norma de Planes y Preparativos ante Emergencias para centro laborales o de ocupación pública; además de la legislación de Seguridad Ocupacional y Ambiente se requiere colocar señalización en zonas para la prevención de accidentes y prevención.
Se aclara que la estimación presentada incluye los requerimientos de los departamentos Experiencia del cliente y Seguridad Integral (descritos en la pestaña "Proyección rotulación SI").
Beneficios de contar con este servicio:
 - Atención oportuna de los requerimientos de la Gerencia General, unidades usuarias y acciones estratégicas propias del departamento en apego a los objetivos institucionales.
 - Capacidad de respuesta en temas de información ante cualquier evento de emergencia o imprevisto que afecte directamente a la institución, colaboradores o pacientes.
 - Cumplimiento oportuno con la rotulación y señalética en temas de seguridad ocupacional,  sanitaria y ambiental, normada por entes nacionales e internacionales.
Desventajas de NO contar con este servicio:
 - Baja o nula capacidad de respuesta ante las necesidades de rotulación y señalética con los que cuente toda la RSS, sabiendo que muchos de los requerimientos deben ser atendidos de manera oportuna porque representan acciones para prevenir accidentes, cierres de nuestras instalaciones, etc.
Riesgos de NO contar con este servicio:
 - Cierre de instalaciones por incumplimiento de las normas de señalética.
 - Desinformación del personal o pacientes al no tener rotulación a mano que refuerce temas importantes en la atención.
 - Desorientación de los pacientes para localizar las áreas de atención, lo cual puede causar afectaciones de salud y retrasos en la atención. 
- Riesgo reputacional al darse un detrimento en la atención de los clientes.
Justificación por lo cual se requiere un nuevo contrato: 
Actualmente se cuenta con un contrato vigente para suplir los requerimientos de rotulación con la empresa Tecnología Express, sin embargo, el monto adjudicado en el rubro de instalación es muy alto, por lo que el presupuesto asignado para suplir los requerimientos en muchos casos triplica el costo del mismo  producto. Por ejemplo, al requerir una rotulación en vinil con un costo total de 137.238 colones, el servicio de instalación cuesta 417.114 colones. (Evidencia 1)
Así mismo, se han dado situaciones que ponen en evidencia la baja calidad en algunos de los viniles de rotulación que utiliza la empresa adjudicada, ya que se han tenido que realizar recambios de producto instalado por motivo de desprendimientos del adhesivo, en diferentes ocasiones como fue el caso del Centro de Salud de Heredia, si bien es cierto y la empresa en muchos de los casos realizó el cambio, esto genera a lo interno reprocesos y afectaciones en el servicio que brinda el departamento a las unidades usuarias. Se adjuntan correos de notificación de esta situación como evidencia. (Evidencia 2)</t>
  </si>
  <si>
    <t>Los equipos que están para reemplazo son los placas SIFA 30014781 y 30014864, de acuerdo a lo informado por la Unidad de Equipo Médico. El equipo es requerido para monitorizar a los usuarios de las áreas de preanestesia y recuperación, siendo indispensables por el tipo de servicio que se brinda. Para el año 2022 la Unidad de Equipo Médico estará gestionando una compora por demanda para este tipo de equipos.
Entre las ventajas de contar con el equipo están:
1- Se garantiza la calidad y seguridad de la atención de los asegurados al contar con los equipos suficientes y en buen estado para su monitoreo.
2- Los monitores permiten conectarse a la central de monitoreo, facilitando la gestión del personal encargado del cuido de los asegurados. 
3- Mantener una producción similar a los 16343 asegurados operados en el 2021, al contar con un monitor en buen estado en cada una de las unidades del área de Recuperación y Preanestesia, facilitando el tránsito oportuno de clientes.
Entre los riesgos de no contar con los esquipos están:
 1-Disminución de cirugías realizadas ante la falta de equipos para el monitoreo de los asegurados antes y después de los procedimientos quirúrgicos.
2- Aumento en la lista de espera de cirugía asociada a una menor producción de procedimientos ante la ausencia de monitores que permitan atender en las 8 unidades de preanestesia y 14 de recuperación.
3- Riesgo de complicación de los asegurados debido a la ausencia de equipos especializados que permitan monitorear sus constantes vitales.</t>
  </si>
  <si>
    <t>Alargar la vida útil de las superficies y estructuras, pues se detendrán las filtraciones de agua de las tuberías que se encuentran dañadas y obstruidas.
A la vez se realizará la reparación de las láminas de paredes internas que presentan serios daños por la humedad presente.
Esto se torna vital para generar las condiciones adecuadas de estructura es este sitio sensible en materia de seguridad y evacuación ante eventos de la naturaleza o emergencias calificadas
Beneficios:
A.Con el desarrollo de este proceso se mantendrán las estructuras internas de las escaleras de emergencia del HDT en oprimas condiciones, de forma que sean funcionales y se prevenga su deterioro.
B.También se podrá alargar la vida útil de las superficies y estructuras, pues se detendrán las filtraciones de agua de las tuberías que se encuentran dañadas y obstruidas.
C.A la vez se realizará la reparación de las láminas de paredes internas que presentan serios daños por la humedad presente.
D.Esto se torna vital para generar las condiciones adecuadas de estructura es este sitio sensible en materia de seguridad y evacuación ante eventos de la naturaleza o emergencias calificadas.
E.Con las reparaciones a efectuar se dará el acabado adecuado a alas escaleras de forma que sean funcionales en un 100% y reúna las condiciones necesarias para el fin que fueron creadas.
F.Esto permite destinar los recursos económicos directamente a las mejoras que son necesarias.
G.Con el servicio contratado el personal del INS podrá enfocar sus tareas en las necesidades internas de los demás edificios del complejo.
Riesgos:
A.En caso de no realizar las labores de mantenimiento o reparaciones que se requieran es probable que las superficies sufran daños de consideración, toda vez que en época de lluvia las tuberías desbordan sus aguas.
B.Se previene el riesgo de desprendimiento de algún material que ocasiones no solo accidentes sino inconvenientes a la hora de una evacuación de emergencia.
C.Esas condiciones aceleran los daños normales de toda superficie, lo que provoca un ambiente de abandono en caso de que no sean tratados de forma adecuada y en tiempo.
D.Se evidenciaría una pérdida de la imagen institucional al mostrar edificaciones deterioradas y poco agradables a la vista.
E.Se incrementarían los costos de mantenimiento cuando se quieran recuperar los edificios ante la falta de obra de mantenimiento.</t>
  </si>
  <si>
    <t>Los equipos solicitados son para aumentar la capacidad instalada en el área de Cirugía Ambulatoria (UCA), esto por cuanto existe un aumento considerable en la producción de cirugias en el Hospital del Trauma, pasando en tiempo de prepandemia (julio a diciembre 2019) de 7510 pacientes a 8591 en el mismo período del 2021, resultando en un aumento del 14,39% con relación al período de referencia. Este aumento en la producción del servicio trae con sigo la necesidad de aumentar la dotación de equipo médicos como los monitores de signos vitales básicos. 
Entre las ventajas de contar con el equipo están:
1- Se garantiza la calidad y seguridad de la atención de los asegurados al contar con los equipos suficientes y en buen estado para su monitoreo.
2- Los monitores permiten conectarse a la central de monitoreo, facilitando la gestión del personal encargado del cuido de los asegurados. 
3- Mantener una producción similar a los 16343 asegurados operados en el 2021, al contar con monitores en buen estado y en cantidad suficiente para cada una de las áreas del Servicio Quirúrgico. 
Entre los riesgos de no contar con los esquipos están:
1-Disminución de cirugías realizadas ante la falta de equipos para el monitoreo de los asegurados después de los procedimientos quirúrgicos.
2- Aumento en la lista de espera de cirugía asociada a una menor producción de procedimientos ante la ausencia de monitores que permitan atender más de los 3 usuarios en el área de Cirugía Ambulatoria. 
3- Riesgo de complicación de los asegurados debido a la ausencia de equipos especializados que permitan monitorear sus constantes vitales.</t>
  </si>
  <si>
    <t>Según el Manual de Normas para la Habilitación de Farmacias (decreto Nº 30571-S), en la sección de Recurso Material y Equipo (sección 4.3) establece que la farmacia debe poseer una refrigeradora exclusiva para vacunas y una cámara de refrigeración para medicamentos termolábiles.
La sección 4.3.12 indica que la bodega principal deberá, ser dotada de equipos y sistema de monitoreo de temperaturas con alarma que permita detectar fluctuaciones de la temperatura de la cámara de refrigeración, cuartos fríos y otros.
Actualmente dos de los equipos de los que se dispone en las farmacias de servicios hospitalarios presentan fallas irreparables (farmacia UVI y refrigerador de bodega), lo cual conlleva a medidas contingentes no conformes de acuerdo a la normativa vigente (saturación de las cámaras por falta de espacio de almacenamiento). Adicionalmente esto compromete la atención brindada a los pacientes y puede signifcar tiempos de entrega más extensos por motivo de traslado del medicamento.
Riesgos:
- Se han presentado múltiples fallas del equipo de refrigeración de farmacia, lo que ha conllevado a múltiples fallos comprometiendo la estabilidad de los medicamentos termolábiles almacenados en estas unidades. A continuación, se adjunta algunos incidentes presentados:
**En agosto 2020 hubo un inventario comprometido mayor a 6 millones de colones con una pérdida materializada de ¢116 756 por ruptura de cadena de frío de la cámara de refrigeración de bodega en farmacia hospital.
**En noviembre 2020 la cámara de refrigeración de la farmacia UVI presentó un problema de congelamiento y se materializó una pérdida total del inventario almacenado en dicha unidad por ¢1 706 057 correspondiente a vacunas.
**En enero 2021 hubo otra falla, sin embargo, no se materializaron pérdidas debido a la detección oportuna por parte del personal en turno (farmacia de hospital).
**En octubre 2021 la cámara de refrigeración de UVI falló y se comprometieron 83 vacunas en total, representando una pérdida de ¢954 500.
Además,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La pérdida completa de un inventario por falla de una cámara se traduce en reprocesos en la cadena de abastecimiento, debido a que deben hacerse extrapedidos que incrementan los costos de distribución al no estar contemplados dentro del cronograma y entregas programados.
Por último, incumplimiento de los lineamientos del Ministerio de Salud y Colegio de Farmacéuticos respecto a la monitorización de las condiciones idóneas de almacenamiento de termolábiles y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Beneficios:
- Contar con equipos que cumplan con todos los requerimientos planteados por el Colegio de Farmacéuticos de Costa Rica y el Ministerio de Salud para la adecuada habilitación de las unidades de farmacia en el Complejo de la Uruca. 
- No comprometer la operativa al contar con una cámara de refrigeración que funcione de manera adecuada en cada uno de los servicios. G7</t>
  </si>
  <si>
    <t>Se requiere de un equipo que permita enfriar los alimentos cocidos de manera rápida, cuando no se van a consumir en un plazo menor a dos horas, especialmente cuando se van a usar de manera combinada con otros ingredientes. Esto es sumamente importante en un hospital por haber preparaciones de grandes cantidades de comida, con tiempos de espera que pueden incrementar el riesgo de cambio en las propiedades nutricionales de los alimentos y la proliferación bacteriana, incrementando notablemente el nivel de seguridad alimentaria de las mismas.
Dentro de los beneficios están: contar con un equipo de punta que permita enfriar los alimentos cocidos de manera rápida, cuando no se van a consumir en un plazo menor a dos horas, especialmente cuando se van a usar de manera combinada con otros ingredientes, con el fin de disminuir el riesgo de la proliferación bacteriana, incrementando notablemente el nivel de seguridad alimentaria de las mismas; ahorro de materia prima, ya que el proceso de congelador normal el alimento se congela lentamente, por lo que las moléculas de agua contenidas en sus células se convierten en 'grandes' cristales de hielo que rompen la textura del producto. Durante el proceso de descongelación, por razón de esta ruptura, el producto pierde mucha agua, llegando incluso a perder hasta un 20% de su peso, lo que significa una perdida significativa de producto en la producción; contar con un menor riesgo de infecciones alimentarias en los pacientes, al utilizar un método probado para llevar a una temperatura segura a los alimentos que se van a almacenar, ya que actualmente se realiza de manera artesanal, con el riesgo que esto implica para los pacientes hospitalizados que tienen el sistema inmune deprimido.
Otros beneficios: mayor ahorro en recurso humano y tiempo efectivo del trabajado, ya que para llevar este proceso actualmente se debe tener a personal realizando un control constante de las temperaturas, lo cual lo hace ineficiente y poco práctico por los volúmenes de producción; ahorro en el proceso productivo, al eficientizar la forma en que se lleva a cabo el enfriamiento de los productos. En un lapso de una hora se puede llevar a cabo el enfriamiento de 10 bandejas, mientras que en ese mismo tiempo se lleva actualmente el enfriamiento de manera segura de 3 bandejas, esto acortaría el proceso productivo de almacenamiento, lo que permite que el recurso humano ocupe su tiempo en otros procesos.
Riesgos de no contar con este equipo están en el proceso productivo, ya que los alimentos mientras se enfrían se pueden contaminarse a través del ambiente, las superficies, e incluso a través de insectos o animales. Las bacterias que producen la mayor parte de las enfermedades alimentarias se desarrollan en una franja de temperatura que va desde los +65 ºC a los +10 ºC. La manera tradicional de conservar los alimentos cocinados ha sido dejarlos enfriar al aire libre en cama de hielo, pero esto no genera ninguna seguridad de que se alcance la temperatura deseada como si se puede hacer mediante un abatidor. En este lento proceso cuando los alimentos corren mayor peligro de proliferación de bacterias. Aunque un congelador tradicional reduce esta 'franja de peligro', no lo hace lo suficientemente rápido como para evitar la proliferación de bacterias en el interior de los alimentos, lo que supone un riesgo evidente para los pacientes. En el caso de que hubiera peligro de contaminación, durante el enfriado los microorganismos patógenos pueden multiplicarse a temperaturas superiores a los 10ºC y hasta los 60º, siendo su temperatura óptima de proliferación, la próxima a la del cuerpo humano (35º-45ºC). Por ello, los alimentos de alto riesgo deben estar el menor tiempo posible entre este rango de temperaturas. Por todo lo anterior, se requiere un equipo que permita llevar a una temperatura segura a los alimentos que se van a almacenar y que no van a usarse inmediatamente después de cocinados; riesgo de pérdida de materia prima, ya sea por el riesgo latente de contaminación bacteriana en los alimentos preparados en el hospital, llevando a perdidas de materia prima cuando no se ha logrado controlar de manera exacta estas temperaturas (por los altos volúmenes de producción) y además el riesgo de intoxicación que puede presentarse al utilizar dichas materias primas; riesgo de la perdida de imagen del INS, ya que una intoxicación alimentaria trascendería todos los ámbitos, ocasionando una lesión a la imagen de la institución; si se presenta problemas en el control de temperaturas de los alimentos, puede llegar a presentarse pérdidas económicas, como también hasta riesgo de continuidad de negocio, ya que esto afectaría la producción de dietas de los pacientes.</t>
  </si>
  <si>
    <t>El electrocardiografo constituye parte del equipo tecnológico de atención avanzada en casos de emergencia, control y seguimiento de pacientes que presenten cuadros crónicos o agudos a nivel cardiaco. En virtud de la cantidad y aumento de la población que se atiende en los  CSR de Filadelfia y Nicoya es imprescindible contar con el equipo médico necesario para dar una atención oportuna, eficiente y de calidad a una población que por su ubicación geográfica obliga a tiempos extensos de traslado para ser atendidos con criterio clinico y diagnóstico en centros que cuenten con esta tecnología, asi mismo el control oportuno de signos o sintomatología que presuman un problema cardiaco atendido en nuestro centro de salud evitaría su traslado a la CCSS reduciendo asi el costo de la atención y manteniendo la buena imagen de nuestra institución. Ventajas: Al contar con el electrocardiógrafo en los Centros de Salud; nos permite eliminar costos por contrataciones de personal o clínicas externas para la realización de este tipo de estudio. Al disponer del equipo nos permite una vida útil mínima de 4 años, en los cuales se pueden realizar infinidad de pruebas, las cuales serían interpretadas por nuestro personal ya capacitado para tal fin. Al realizar los electrocardiogramas en nuestras instalaciones nos ayuda a optimizar la atención de los servicios (ahorro en tiempos operativos), dado que el personal médico o de enfermería realizaría la prueba en el momento requerido sin tener que citar al cliente en otro momento para la realización o análisis del estudio, evitando reprocesos en la atención o saturación en la consulta. Riesgo: Al no contar con el electrocardiograma, la institución y el personal de salud corren el riesgo de realizar un diagnóstico erróneo, lo que conllevaría a un mal manejo del caso (accidente o enfermedad) del cliente. Repercutiendo en el menor de los casos con prolongación de incapacidades innecesarios en aras de corregir el diagnóstico erróneo, duplicidad de citas para definir manejo o inclusive la muerte de un cliente por no contar con equipos que nos permitan dar un manejo integral, ágil y oportuno de una patología coronaria en un primer nivel de atención.</t>
  </si>
  <si>
    <t>Se requiere para sustituir por deterioro los carritos actuales utilizados para la entrega de ropa limpia a las diferentes unidades usuarias del HDT
Beneficios: 
A.	Traslado de ropa hospitalaria en carritos que cuentan con material grado médica para evitar la proliferación de bacterias
B.	Entrega a tiempo de pedidos de ropa limpia en las distintas unidades usuarias de la RSS
C.	Almacenamiento temporal de uniformes para Sala de Operaciones según las horas de entrega 
D.	Traslado ágil y cómodo para los pasillos y ascensores del HDT
A.	Ahorro en el tiempo de traslado de ropa hospitalaria considerando que para una entrega a una unidad usuaria el carrito de ropa limpia puede trasladar aproximadamente 400kg en un tiempo de traslado de 6min, de lo contrario, si no se cuenta con dicha herramienta la misma entrega le tomaría a un colaborador aproximadamente 30min realizando entregas entre 15 y 20kg por traslado.  En razón de lo anterior, se tiene un ahorro de 24min por recorrido y considerando que en un día se realizan mínimo 16 recorridos, por día se tendría un ahorro 6,4h.
En términos monetarios, el ahorro equivale a ₡10 800 diarios, tomando como referencia el salario de un Asistente de Servicio de Salud 
Riesgos:
A.	Incumplimiento en el abastecimiento oportuno de prendas hospitalarias a la Red de Servicios del INS, ya que las mismas deben ser entregadas en cada una de las Unidades Usuarias (Sala de operaciones, Centro de esterilización, Unidades de Cuidados Intensivos, entre otras), y se requiere además que las mismas sean transportadas en medios que cumplan en condiciones como material de fácil de desinfección, anticorrosivo, liviano para su manipulación, entre otros.
B.	Riesgo operativo debido a que estos carritos son utilizados por la Central de Distribución y Ropería, y al no contar con carritos suficientes podría afectar la entrega de insumos al HDT</t>
  </si>
  <si>
    <t xml:space="preserve">Actualmente los Centros de Salud de Guápiles, Siquirres y Batan cuentan con carros de paro para la atención de emergencias requeridos por Norma de Habilitación para el Almacenamiento de medicamentos e insumos utilizados para la atención de emergencias. siendo que los actuales ubicados en dichos centros médicos ya cumplieron la vida útil, según lo indican las guías de reemplazo, presentan desgaste en sus partes móviles y dificultad de apertura en sus gavetas. según divulgación de documento: INS-RSS-SCA-GME-FOR-020 Formulario de Control de Insumos y Medicamentos del Carro de Emergencia por parte del departamento de Farmacia, la lista de insumos y medicamentos aumentó en cantidad y variedad, con el objetivo de estandarizar los insumos y medicamentos del carro de paro para atención de emergencias de la INS-RSS. Y por control interno del gasto de insumos y medicamentos todos estos insumos e implementos deben estar dentro del carro y se le debe colocar un marchamo de seguridad. Dicho lo anterior en los carros actuales  solo cuentan con 3 gavetas por lo que los insumos quedan muy ajustados en las gavetas y no permiten una atención dinámica de la emergencia y dificulta encontrar oportunamente los insumos requeridos, poniendo en riesgo la atención oportuna y eficiente de las emergencias, poniendo en riesgo la vida del paciente.   
Debido al material de los actuales(acero) sufren problemas de corrosión debido a los líquidos que el comité de infecciones en el Manual de Prevención y Control de Infecciones Asociadas a la Atención en Salud indica que se deben utilizar para desinfectarlos. Los carros nuevos son de un material de  tecno-polímeros resistente a los desinfectantes de uso hospitalario.
Riesgos:
A. Al no contar con estos carros de paro para la atención de emergencias , la institución y el personal de salud corren el riesgo de  no encontrar oportunamente los insumos requeridos, poniendo en riesgo la atención oportuna y eficiente de las emergencias, pero principalmente poniendo en riesgo la vida del paciente
B. Daño a la imagen de la institución y daño en la confianza en el personal, al no contar de forma expedita con requerimientos mínimos para la atención de una emergencia. </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</si>
  <si>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custodiar y transportar expedientes clínicos de forma segura y eficiente. 
Desventajas: riesgo de accidentes ocupacionales, riesgo de pérdida y lesión de expedientes . 
Riesgos de no contar con el bien o servicio:
•	Riesgo de extravió de información clínica critica para la operativa.
•	Incumplimiento de la norma de habilitación Decreto Ejecutivo N° 41182-S "Oficializa la "Norma para la habilitación de Servicios de Hospitalización</t>
  </si>
  <si>
    <t xml:space="preserve">Se necesita la adquisicion de nuevos carros de curaciones para suplir las necesidades debido al aumento en la cantidad de camas disponibles, de 205 a 234 camas, generando la necesidad de estos. Actualmente se comparten carros para realizar los diferentes procedimientos generando aumento en los tiempos de espera de los procedmientos. 
Ventajas: Disminuir tiempo de espera de los procedimientos , brindar una atencion oportuna. 
Desventajas: desmejora en la atencion, disconformidades de los pacientes por los tiempos de espera, afectacion de la imagen institucional y un aumento en los riesgos de infecciones. 
Riesgos de no contar con el bien o servicio:
•	Incumplimiento de la norma de habilitación Decreto Ejecutivo N° 41182-S "Oficializa la "Norma para la habilitación de Servicios de Hospitalización. 
•	Riesgos operativos al no contar con equipo para realizar las curaciones y circulaciones necesarias para brindar una atención integral de las necesidades.  </t>
  </si>
  <si>
    <t>Es importante disponer del servicio de laboratorio clínico en la localidad de Guápiles para evitar que los pacientes tengan que viajar hasta el Hospital del Trauma en la Uruca o a Limón retrasando la obtención de resultados y exponiendo a los pacientes a otros riesgos derivados del traslado en bus o automóvil ( 60 km si se refieren a la Uruca y 100 km si deben trasladarse a Limón).  El contrato actual de servicios de laboratorio en Guápiles cubre la demanda de estudios para los centros de Salud de Guapiles y Siquirres para pacientes que residen en los cantones de   Sarapiquí, Pococí, Guacimo y Siquirres.  Además de  14 consultorios médicos laborales .  Entre los riesgos asociados al traslado de los pacientes al Hospital del Trauma o a Limón están: a. Deterioro de la imagen institucional por la calidad del servicio.  b. No contar en el tiempo oportuno con los resultados de laboratorio. La mayoría de los accidentes que requieren servicio de laboratorio es por punzada con aguja, estos pacientes requieren definir el inicio de tratamientos anti- retrovirales en las primeras 72 horas de ocurrido el accidente. Se requiere descartar que el paciente fuente sea portador de alguna enfermedad viral para establecer el inicio de esta terapia.                                                                                                                                                                                              
c. El traslado de los pacientes a la Uruca o Limón implica en el contexto actual el riesgo de contagio por COVID, accidentes de tránsito y exponerse a los retrasos derivados de la remodelación en la ruta 32, tránsito pesado derivado de las operaciones portuarias y condiciones inseguras del tránsito por el Zurquí.</t>
  </si>
  <si>
    <t>Actualmente, los pacientes que requieren reentrenamiento de marcha son llevados a las gradas con que cuentan los edificios del Complejo en La Uruca, como parte de su terapia en manejo en actividades de la vida diaria, sin embargo, en las primeras etapas del apoyo se hace necesario un equipo para simular el gesto y movimiento de subir y bajar gradas en un ambiente controlado.  Por lo que este equipo se utilizaría en las primeras etapas del apoyo en lesiones de miembro inferior, cuando el cirujano así lo autorice, ayudando al entrenamiento de la marcha y el equilibrio de los pacientes con lesiones como amputaciones de miembro inferior, fracturas de miembros inferiores, así como con lesiones neurológicas, para los pacientes de Terapia Física.  La escaladora permite realizar este entrenamiento en un ambiente controlado y seguro tanto para los profesionales, ya que estos estarán asistiendo al paciente a nivel del piso como para los pacientes porque el equipo cuenta con barandas laterales y dosificación de la velocidad, a fin de tener un mejor control del movimiento, en esta primera etapa. El equipo permite diversidad de tratamientos para circuitos programados con diferentes intensidades, según la etapa de evolución de la lesión, en que se encuentre el paciente.  Sumado a lo anterior, este equipo ayuda a minimizar el riesgo de caída del paciente por traslado a otro lugar, principalmente en pacientes recién amputados de extremidades inferiores y que están en proceso de adaptación al uso de prótesis, por cuanto permitiría hacer los ejercicios dentro de la sala de terapia de manera regulada y segura ya que cuenta con barandas laterales para sujetarse, evitando así el riesgo. Durante el 2021 se atendieron en la RSS múltiples pacientes con patologías de miembros inferiores, a modo de ejemplo se realizaron 598 procedimientos quirúrgicos de plastia de ligamento cruzado anterior y se atendieron en la clínica de amputados  471  pacientes con amputación de miembro inferior, mismos  que requieren terapia física para el entrenamiento de la marcha.  Su adquisición, genera ahorro en tiempo operativo ya que al contar con la escaladora dentro del área de Rehabilitación y no tener que trasladarse con el paciente a otro sitio,  se permite la atención de otros pacientes de manera simultánea.  Los riesgos de no contar con el bien son: Seguir brindando la terapia en las primeras etapas del apoyo a los pacientes con lesiones de miembros inferiores en las gradas dentro del complejo, exponiendo al paciente a riesgos de caídas por encontrarse en la etapa más lábil de su rehabilitación y al personal quien estaría asistiendo al paciente en un terreno irregular, por lo cual se expone a caídas también.  Riesgo al negocio en caso de presentarse una posible responsabilidad civil por lesiones que puedan tener nuestros usuarios a causa del traslado dentro del edificio.</t>
  </si>
  <si>
    <t xml:space="preserve">La RSS cuenta con atención médica y de enfermería en la localidad de Filadelfia, por lo que para brindar un abordaje integral de las necesidades del usuario, se requiere también un servicio de farmacia que complemente la atención y favorezca el proceso de recuperación de los ususarios. En virtud de las distancias geográficas a las farmacias más cercanas ubicadas en Nicoya y Liberia, es imperativo contar con un punto de atención en Filadelfia. 
 Beneficios de la contratación: 
Se proporciona un servicio en la localidad donde tiene lugar la atención médica, sin necesidad de desplazamientos adicionales importantes por parte del usuario. 
Se brinda atención expedita a las necesidades de medicación de los usuarios y compañeros del centro de salud.  
Se incrementa la satisfacción de los ususarios y los tomadores de seguros mediante la atención de las necesidades farmacológicas de los usuarios. 
Riesgos de no contar con la contratación: 
Implica la derivación de los usuarios atendidos en la localidad de Filadelfia a la farmacia de la RSS más próxima, que en este caso corresponde a Liberia a una distancia aproximada de 35 kilómetros y cuyo traslado puede requerir de 50 a 80 minutos según el vehículo seleccionado para efectuar el desplazamiento.
 Siendo que la población atendida en la zona de Filadelfia es de un estrato socioeconómico, medio-bajo, existe la posibilidad de que se opte por transporte público para la movilización hasta la zona de Liberia lo que a su vez supone un riesgo asociado al desplazamiento en usuarios con lesiones que pueden comprometer su capacidad de movilización.  
 La carencia del servicio en la localidad genera  afectación a la imagen institucional, descontento de los usuarios del servicio y los tomadores de seguros, afectación al estado de salud del asegurado ante el inicio tardío del tratamiento farmacológico prescrito por el médico y traslados entre localidades por mencionar algunos factores que pueden derivar en afectación económica para la institución por incremento en los días de incapacidad, complicaciones médicas o fuga de clientes. 
Contrato actual vigente finaliza 26-07-2023. 
</t>
  </si>
  <si>
    <t>El objetivo es evitar la situación de estrés generada en personas con difícil acceso venoso, que reciben punciones con una alta frecuencia y con esto facilitar la tarea del personal de salud y mejorar la calidad y el confort en la atención. 
Ventaja: Evitar la situación de estrés generada en personas con difícil acceso venoso, que reciben punciones con una alta frecuencia y con esto facilitar la tarea del personal de salud y mejorar la calidad y el confort en la atención.
Desventajas: Aumento del  margen de error que existe al detectar canales venosos. Aumentando el riesgo de infección por múltiples funciones.
Riesgos de no contar con el bien o servicio:
•	Retraso en el inicio de la administración de tratamiento IV al usuario.
•	Disconformidad por parte de los usuario.
•	Riesgo de aumento de infecciones a causa de la multi punción.</t>
  </si>
  <si>
    <t xml:space="preserve">EN NUESTRO ENTORNO, LA PRIMERA CAUSA DE MUERTE SON LAS ENFERMEDADES CARDIOVASCULARES.  ESTO SE TRADUCE EN UNA GRAN INCIDENCIA DE ENFERMEDAD CARDIOVASCULAR EN NUESTRA POBLACIÓN LO QUE IMPLICA UN RIEGO ALTO DE PCR EN NUESTROS PACIENTES.  ADEMÁS DE LO ANTERIOR, LOS ACCIDENTES DE TRANSITO HAN IDO EN AUMENTO TANTO EN CANTIDAD COMO EN SEVERIDAD DE LAS LESIONES POR LO QUE INCREMENTA AÚN MAS EL RIESGO DE PARO CARDIO RESPIRATORIO SECUNDARIO A LESIONES POR TRAUMA. EN COMBINACIÓN CON LA APLICACIÓN INMEDIATA DE REANIMACIÓN CARDIOPULMONAR (RCP), UN DESFIBRILADOR ES LA ÚNICA FORMA DE TRATAMIENTO PARA ALGUIEN QUE HA SUFRIDO UN PARO CARDIO RESPIRATORIO. SI SE USA DENTRO DE LOS 3-5 MINUTOS POSTERIORES AL COLAPSO DE UNA PERSONA, SUS POSIBILIDADES DE SUPERVIVENCIA AUMENTAN DEL 6% AL 74%. SIN UN DESFIBRILADOR, LAS POSIBILIDADES DE SUPERVIVENCIA DISMINUYEN APROXIMADAMENTE UN 10% POR MINUTO DESPUÉS DE UN PARO CARDÍACO.  EL NO CONTAR CON ESTE EQUIPO PONE EN RIESGO LA VIDA DE NUESTROS ASEGURADOS Y NO ESTARIA CUMPLIENDO CON LA NORMA DE HABILITACIÓN DEL MINISTERIO DE SALUD.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
</t>
  </si>
  <si>
    <t xml:space="preserve">El desfibrilador constituye parte del equipo requerido por Norma de Habilitación para la atención de emergencias en un centro de salud, por lo que se requiere que el equipo este en las óptimas condiciones. Es de gran importancia para el centro de salud de limón contar con este equipo por que le permite al personal de salud contar con un equipo tecnológico de atención avanzada para las emergencias, esto en virtud de la cantidad y aumento de la población que se atiende en el CSR de Limón es imprescindible contar con este equipo médico en buenas condiciones para poder diagnosticar a tiempo la condición real del paciente que por su condición necesita que sea urgente, y principalmente necesita que su atención sea oportuna, eficiente y de calidad. El no contar con este equipo expone al personal de salud a no poder dar una atención oportuna en el momento de una emergencia, poniendo en riesgo la vida del paciente. El equipo actual ya cumplió su vida útil, así lo confirma la guía de reemplazo.                se sustituira la placa 30158674. 
Beneficios:
A.Cumplimiento de las Normas Establecidas por el Ministerio de Salud(ente regulador de los establecimientos de salud en Costa Rica)
B.Ofrecer un servicio calidad y con tecnología de punta a los clientes de seguros obligatorios y comerciales que distribuye el Instituto Nacional de Seguro. Demostrando que la institución se preocupa por ofrecerle a nuestros clientes servicios con calidez, pero también con calidad tecnológica.
C.El contar con el desfibrilador permite poder diagnosticar a tiempo la situación real del paciente que por su condición necesita que sea urgente, oportuna, eficiente y de calidad, dándole al paciente más posibilidades de sobrevivir en el momento de una emergencia (Paro cardiorrespiratorio)
D.Garantizar a los clientes que utilizan nuestros servicios que disponen de equipos modernos y funcionales para la atención de emergencias. Lo cual, nos permite dar un abordaje temprano y evitando complicaciones en su estado de salud. 
E.Es un equipo muy seguro y fácil de utilizar y que le permite al personal de Salud atender emergencias con toda seguridad con la finalidad de tomar decisiones oportunas para un manejo integral de su caso.
Riesgos:
A.Al no contar con el desfibrilador, la institución y el personal de salud corren el riesgo de no poder determinar la condición del paciente que sufre la emergencia, lo que conllevaría a un mal abordaje del paciente no brindándole la atención oportuna. Repercutiendo en la muerte de un cliente por no contar con equipos que nos permitan dar un manejo integral, ágil y oportuno de una emergencia en un primer nivel de atención.
B.Daño a la imagen de la institución y daño en la confianza en el personal, al no contar  con un equipo requerido para atender una emergencia. </t>
  </si>
  <si>
    <t xml:space="preserve">El desfibrilador cardiaco es un equipo para atención de emergencias cardiovasculares, requerido por la legislación vigente en cuanto a salud ocupacional y en espacios en que exista gran circulación de personas para que ante una eventual emergencia, se pueda dar atención en sitio logrando en la mayoría de casos salvar la vida del paciente hasta que lleguen los equipos de rescate. El equipo debe ser cambiado pues ya cumplió su vida útil y de no contar con el mismo se puede presentar una emergencia y no ser atendida correctamente con las consecuencias legales y reputaciones que esto implica. 
No contar con el equipo llevaría a situaciones de incumplimiento legal, pero sobre todo a no atender de forma oportuna a una emergencia cardiovascular, ya sea en pacientes o en personal de la institución. La atención oportuna de estos pacientes es lo que determina que puedan sobrevivir a una emergencia coronaria, y esto se logra únicamente al contar con el personal y el equipo necesario en el lugar del evento. </t>
  </si>
  <si>
    <t>Se pretender garantizar el derecho a la salud y una rehabilitación integral de pacientes con lesiones graves de cuero cabelludo que requieren prótesis capilar para una adecuada reinserción del paciente a la vida social evitando trastornos relacionados con valoraciones de la imagen corporal ante la carencia de cabello, lo cual provoca graves alteraciones emocionales. Al ser un servicio por demanda, se usa racionalmente el recurso, sin necesidad de invertir en equipo médico, instrumental especializado o en infraestructura, garantizando la atención oportuna de los asegurados que requieren de estos servicios. Contrato actual vence el 07/07/2023</t>
  </si>
  <si>
    <t xml:space="preserve">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La espirometría es la herramienta diagnóstica de empleo más frecuente en medicina respiratoria. Mide de manera no invasiva el volumen y flujo del aire exhalado por una persona y resulta de utilidad en el diagnóstico y en el seguimiento de un gran número de enfermedades respiratorias, tanto en adultos como en niños. La detección oportuna de pacientes con patología respiratoria crónica puede disminuir la mortalidad, la tasa de internaciones y los costos en salud. La adecuada selección del equipo y su óptima implementación pueden implicar un impacto sustancial en la población y en la aplicación de políticas sanitarias.
Ventajas: 
•	Contar con un equipo que permita realizar la Espirometrías a nivel hospitalario brindando una atención oportuna de las necesidades sanitarias. 
Desventaja: 
•	Incurrir en gastos al canalizar estas necesidades con un proveedor externo de consulta externa.  
•	No se brinda una atencion oportuna de las necesidades de lo pacientes hospitalizados 
</t>
  </si>
  <si>
    <t xml:space="preserve">Con la dotación del servicio de terapia física en Centros Médicos y en La Uruca, se cumple con la recomendación dada por Seguridad Integral en los oficios RSS-SI-00259-2021, RSS-SI-00248-2021, de colocar contenedores para ropa sucia con tapa, porque los actuales no tienen, cumpliendo así con la normativa legal vigente que establece lo siguiente: “Norma de bioseguridad nacional Decreto N° 37552 y su reforma 42652:
6.6. Manejo de la ropa en establecimientos de salud.
6.6.1. El transporte de la ropa limpia y sucia debe ser en carros diferentes.
6.6.2. La ropa debe ser manejada y transportada en carros cerrados de manera que prevenga la transmisión de microorganismos a otros pacientes, trabajadores o al ambiente.”
Con la adquisición de estos contenedores de plástico o similar,  con tapa, de fácil limpieza y desinfección; se logra segregar y almacenar temporalmente la ropa sucia utilizada en pacientes, reduciendo así el riesgo de contaminación cruzada  por gérmenes presentes en la ropa.   Asimismo, se mejora en la gestión de la ropería sucia del servicio, facilitando el almacenamiento, orden e inocuidad, así como la manipulación de cargas a colaboradores, se logra optimizar el espacio físico evitando readecuar otros espacios y que esto pudiese implicar algún costo asociado. Además, de cumplir con la normativa legal vigente en materia de desechos biopeligrosos, dado que la ropa sucia de los pacientes puede estar contaminada con agentes bioinfecciosos. Sino se cuenta con el bien, no se estaría cumpliendo los lineamientos emitidos por el departamento de Seguridad Integral de la RSS, mediante oficios RSS-SI-00259-2021, RSS-SI-00248-2021 y estaría la institución expuesta a las sanciones correspondientes por no cumplir con la normativa legal que rige este asunto. Existe riesgo de contaminación por bioinfecciosos, dado que la ropa sucia o contaminada después de su uso en pacientes son una potencial fuente de transmisión de infecciones si no se toman las medidas necesarias para su contención y manejo apropiado.  Por otra parte, los derrames de líquidos y fluidos corporales que puede emanar la ropa sucia especialmente los paños húmedos utilizados en estas áreas de terapia deben contenerse con el fin de minimizar riesgos de caídas e infecciones en el sitio de almacenamiento. además, riesgo de imagen por cuanto los usuarios podrían oler las prendas húmedas y apreciar las mismas sucias sin una tapa que les contenga, pues son almacenadas en algunos casos por días mientras se realiza el recorrido por parte de   los servicios contratados de lavandería a nivel regional. </t>
  </si>
  <si>
    <t>Se requieren las bombas de infusión de jeringa por cuanto se decidió que las mismas no serían adquiridas como dato a través del contrato de consumibles para bombas de infusión a cargo del CEDINS, toda vez que el consumo de las mismas es bajo, encareciendo el costo de las bombas de infusión volumétricas. Este se puede ver en el acta de la sesión ordinaria N°10-2021 (acta 18), propiamente en el acuerdo 3.5, mismo que indica: No serán solicitadas las Bombas de Jeringa dentro de los equipos en calidad de préstamo, siendo que incrementa el costo de los consumibles. Los acuerdos fueron comunicados mediante oficios: CEDINS-03929-2021 del 2 de diciembre del 2021.
Debido a que la mayoría de las cirugías que se realizan en la institución son de trauma, y que por su ubicación anatómica la indicación anestésica es el uso de bloqueos regionales, por la bondades que brinda; se solicita la compra de estas bombas
Entres los beneficios de realizar la compra de esta bombas están:
1- Permite llevar un mayor control de las infusiones de medicamentos a administrar, para asegurar una sedación adecuada durante el acto quirúrgico y potenciar el manejo del dolor posterior a la cirugía. 
2- Disminuye el riesgo de someter a los usuarios a anestesias generales, las cuales derivan de mayor riesgo de complicaciones.
3- Como alternativa se utiliza las anestesias tipo TIVA (anestesia total intravenosa), la cual involucra la inducción y el mantenimiento de la anestesia sólo con drogas intravenosas en asociación con oxígeno suplementario. 
4- En toda cirugía que requiera neuromonitoreo es indispensable contar con una bomba de infusión de jeringa.
5- El sistema de TCI es un método preciso que tiene como esencia convertir un objetivo de concentración plasmática en una infusión de velocidad variable que se ajusta en el tiempo. Por tal motivo, es necesario contar con las bombas de infusión de jeringa (TIVA) que incluya el sistema TCI. 
6- Al contar con este insumo se logra reducir el riesgo y exposición a los médicos anestesiólogos que realizan su labor. 
7- Se contemplan tres unidades, con el fin de contar con esta tecnología en el 50% de los quirófanos disponibles (considerando la bomba de infusión de jeringa y el protector para IRM del presupuesto 2022), sabiendo que hay otros procedimientos quirúrgicos que sí requieren por su naturaleza y condición del usuario, la anestesia inducida por gases.
8- Este tipo de insumos se utilizan en cirugías tales como trauma y artroscopia de hombro y húmero, clavículas, cirugía de columna, los cuales se realizar de forma frecuente a nivel institucional. 
9- Las bombas de infusión de jeringa con anestesia tipo TIVA se podrían utilizar anualmente en aproximadamente 320 cirugías de columna, 270 procedimientos de húmero, 430 artroscopias de hombro y 850 procedimientos en clavícula, tomando como referencia los datos del 2021, disminuyendo riesgo para el personal y paciente.
Entre los riesgos de no contar con estas bombas están:
1- Errores en dosificación de medicamentos que pueden afectar los tiempos quirúrgicos y la recuperación oportuna del paciente.
2- Mayor uso de anestesia general ante la imposibilidad de utilizar la terapia TIVA.
3- Presencia de una mayor cantidad de complicaciones por anestesia general.</t>
  </si>
  <si>
    <t>Actualmente los Centros de Salud de Grecia y San Ramón cuentan con carros de paro para la atención de emergencias requeridos por Norma de Habilitación para el Almacenamiento de medicamentos e insumos utilizados para la atención de emergencias. siendo que los actuales ubicados en dichos centros médicos ya cumplieron la vida útil, según lo indican las guías de reemplazo, presentan desgaste en sus partes móviles y dificultad de apertura en sus gavetas. según divulgación de documento: INS-RSS-SCA-GME-FOR-020 Formulario de Control de Insumos y Medicamentos del Carro de Emergencia por parte del departamento de Farmacia, la lista de insumos y medicamentos aumentó en cantidad y variedad, con el objetivo de estandarizar los insumos y medicamentos del carro de paro para atención de emergencias de la INS-RSS. Y por control interno del gasto de insumos y medicamentos todos estos insumos e implementos deben estar dentro del carro y se le debe colocar un marchamo de seguridad. Dicho lo anterior en los carros actuales  solo cuentan con 3 gavetas por lo que los insumos quedan muy ajustados en las gavetas y no permiten una atención dinámica de la emergencia y dificulta encontrar oportunamente los insumos requeridos, poniendo en riesgo la atención oportuna y eficiente de las emergencias, poniendo en riesgo la vida del paciente.   
Debido al material de los actuales(acero) sufren problemas de corrosión debido a los líquidos que el comité de infecciones en el Manual de Prevención y Control de Infecciones Asociadas a la Atención en Salud indica que se deben utilizar para desinfectarlos. Los carros nuevos son de un material de tecno-polímeros resistente a los desinfectantes de uso hospitalario.  Beneficios A. Ofrecer un servicio de calidad a los clientes amparados por alguna póliza administrada por el INS. Demostrando que la institución se preocupa por ofrecerle a nuestros clientes servicios con calidez, pero también con calidad tecnológica. B. Garantizar a los clientes que utilizan nuestros servicios que disponen de equipos modernos y funcionales para el almacenamiento de insumos y medicamentos para la atención de emergencias. Lo cual, nos permite dar un abordaje adecuado y dinámico evitando complicaciones en su estado de salud. C. Es un equipo muy seguro y fácil de utilizar y que le permite al personal de Salud trasladar ese equipo hasta el lugar de la emergencia de forma rápida y segura con la finalidad de estabilizar al paciente lo antes posible. Riesgos: A. Al no contar con estos carros de paro para la atención de emergencias, la institución y el personal de salud corren el riesgo de no encontrar oportunamente los insumos requeridos, poniendo en riesgo la atención oportuna y eficiente de las emergencias, pero principalmente poniendo en riesgo la vida del paciente B. Daño a la imagen de la institución y daño en la confianza en el personal, al no contar de forma expedita con requerimientos mínimos para la atención de una emergencia.</t>
  </si>
  <si>
    <t>Se requiere en sala de cirugía y área de observación del CSR de Liberia, para brindar una atención de calidad con un diagnóstico más eficiente y asertivo de nuestros pacientes.  Un monitor de signos vitales es un dispositivo que permite detectar, procesar y desplegar en forma continua los parámetros fisiológicos del paciente. Consta además de un sistema de alarmas que alertan cuando existe alguna situación adversa o fuera de los límites deseados.  Ventaja:   ayuda a detectar  alteraciones en los signos vitales de los pacientes.  Riesgo: No contar con datos reales de la condición del paciente es una imagen negativa para los servicios de salud que brinda la Red de Salud.</t>
  </si>
  <si>
    <t xml:space="preserve">EN EL DECRETO EJECUTIVO N° 41179-S DONDE SE OFICIALIZAN LAS NORMAS DE HABILITACIÓN DE SERVICIOS DE EMERGENCIAS. SE MENCIONA EN EL PUNTO 3.3 EL ÁREA DE ATENCION DE PACIENTES DEBE EXISTIR 3.3.6 UN ELECTROCARDIOGRAFO.  ADEMAS DE LO MENCIONADO, NUESTROS PROTOCOLOS DE ATENCION Y DE VALORACIÓN PREQUIRUGICA, REQUIEREN QUE SE REALICE UN ELECTRO CARDIOGRAMA A USUARIOS CON CIERTOS CRITERIOS.  SE DEBE TOMAR EN CUENTA TANMBIEN QUE DENTRO NUESTROS USUARIOS  ESTAN AQUELLOS QUE TIENEN DE FONDO UNA  ENFERMEDAD CARDIOVASCULAR Y ADEMAS PUEDEN TENER TRAUMAS SECUNDARIOS A LOS ACCIDENTES QUE REQUIEREN HACER EL DIAGNOSTICO DE PATOLOGIA ATRAVEZ DE UN ELECTROCARDIOGRAMA. EL NO CONTAR CON EL EQUIPO IMPLICA EL NO DIAGNOSTICO DE LESIONES CARDIACAS TENIENDO UN IMPACTO NEGATIVO EN LA SALUD DE NUESTROS USUARIOS YA QUE RETRASA SU ABORDAJE PONIENDO EN PELIGRO SUS VIDAS.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
</t>
  </si>
  <si>
    <t>Deterioro y antigüedad del equipo actual. El equipo es antiguo por lo cual; se dificultad conseguir repuestos específicos para su reemplazo en caso de daño. Equipo se encuentra sin garantía, por lo cual el mantenimiento preventivo no se realiza con periodicidad. 
Beneficios y Ventajas:
A.Ofrecer un servicio calidad y con tecnología de punta a los clientes de seguros obligatorios y comerciales que distribuye el Instituto Nacional de Seguro. Demostrando que la institución se preocupa por ofrecerle a nuestros clientes servicios con calidez, pero también con calidad tecnológica.
B.Garantizar a los clientes que utilizan nuestros servicios que disponen de equipos modernos y funcionales para la detección de problemas cardiacos de forma oportuna, dando un diagnóstico más veraz de su estado de salud. Lo cual, nos permite dar un abordaje temprano y evitando complicaciones en su estado de salud. 
C.Es un equipo mínimamente invasivo que no genera dolor o molestia a los clientes, muy seguro y fácil de utilizar y que le permite al personal de Salud realizarle una prueba rápida al cliente minimizando la ansiedad o estrés por procedimientos. Esto con la finalidad de saber el estado de salud a nivel cardiaco y tomar decisiones oportunas para un manejo integral de su caso. D.	Genera un sentimiento de seguridad y pertenencia del cliente, dado que no tiene que desplazarse a otros lugares (Centro Médicos o proveedores) para la realización del electrocardiograma, encontrando todo lo que necesita para un buen manejo médico en un mismo lugar. Logrando satisfacción con el servicio brindado por la Institución, dado que se le ofrecen todos los servicios u procedimientos de manera expedita y oportuna. 
Ventajas:
A.Al contar con un electrocardiógrafo en los Centros de Salud, nos permite evitar o tener que asumir costos en traslados de los clientes a otras instalaciones; ya sean propias o de proveedores externos contratados para la realización del estudio. 
B.Nos permite eliminar costos por contrataciones de personal o clínicas externas para la realización de este tipo de estudio. Al disponer del equipo nos permite una vida útil mínima de 4 años, en los cuales se pueden realizar infinidad de pruebas, las cuales serían interpretadas por nuestro personal ya capacitado para tal fin. 
C.Al realizar los electrocardiogramas en nuestras instalaciones nos ayuda a optimizar la atención de los servicios (ahorro en tiempos operativos), dado que el personal médico o de enfermería realizaría la prueba en el momento requerido sin tener que citar al cliente en otro momento para la realización o análisis del estudio, evitando reprocesos en la atención o saturación en la consulta. 
Riesgos de no Contar con el equipo: 
A.Al no contar con el electrocardiograma, la institución y el personal de salud corren el riesgo de realizar un diagnóstico erróneo, lo que conllevaría a un mal manejo del caso (accidente o enfermedad) del cliente. Repercutiendo en el menor de los casos con prolongación de incapacidades innecesarios en aras de corregir el diagnóstico erróneo, duplicidad de citas para definir manejo o inclusive la muerte de un cliente por no contar con equipos que nos permitan dar un manejo integral, ágil y oportuno de una patología coronaria en un primer nivel de atención.
B.Daño a la imagen de la institución y daño en la confianza en el personal, al no contar de forma expedita con requerimientos mínimos para la atención y adecuado diagnóstico clínico – médico. El cliente puede salir insatisfecho con la atención brinda dado que no se le puede realizar el estudio o debe incurrir en gastos adicionales, para completar su atención de manera satisfactoria. Esto incurriría que el cliente pueda no recomendar a la institución a otros potenciales clientes.</t>
  </si>
  <si>
    <t>No se cuenta con electrocardiografo en Puntarenas.
Beneficios y Ventajas: 
A.Ofrecer un servicio calidad y con tecnología de punta a los clientes de seguros obligatorios y comerciales que distribuye el Instituto Nacional de Seguro. Demostrando que la institución se preocupa por ofrecerle a nuestros clientes servicios con calidez, pero también con calidad tecnológica.
B.Garantizar a los clientes que utilizan nuestros servicios que disponen de equipos modernos y funcionales para la detección de problemas cardiacos de forma oportuna, dando un diagnóstico más veraz de su estado de salud. Lo cual, nos permite dar un abordaje temprano y evitando complicaciones en su estado de salud. 
C.Es un equipo mínimamente invasivo que no genera dolor o molestia a los clientes, muy seguro y fácil de utilizar y que le permite al personal de Salud realizarle una prueba rápida al cliente minimizando la ansiedad o estrés por procedimientos. Esto con la finalidad de saber el estado de salud a nivel cardiaco y tomar decisiones oportunas para un manejo integral de su caso. 
D.Genera un sentimiento de seguridad y pertenencia del cliente, dado que no tiene que desplazarse a otros lugares (Centro Médicos o proveedores) para la realización del electrocardiograma, encontrando todo lo que necesita para un buen manejo médico en un mismo lugar. Logrando satisfacción con el servicio brindado por la Institución, dado que se le ofrecen todos los servicios u procedimientos de manera expedita y oportuna. 
Ventajas:
A.Al contar con un electrocardiógrafo en los Centros de Salud, nos permite evitar o tener que asumir costos en traslados de los clientes a otras instalaciones; ya sean propias o de proveedores externos contratados para la realización del estudio. 
B.Nos permite eliminar costos por contrataciones de personal o clínicas externas para la realización de este tipo de estudio. Al disponer del equipo nos permite una vida útil mínima de 4 años, en los cuales se pueden realizar infinidad de pruebas, las cuales serían interpretadas por nuestro personal ya capacitado para tal fin. 
C.Al realizar los electrocardiogramas en nuestras instalaciones nos ayuda a optimizar la atención de los servicios (ahorro en tiempos operativos), dado que el personal médico o de enfermería realizaría la prueba en el momento requerido sin tener que citar al cliente en otro momento para la realización o análisis del estudio, evitando reprocesos en la atención o saturación en la consulta. 
Riesgos de no Contar con el equipo: 
A.Al no contar con el electrocardiograma, la institución y el personal de salud corren el riesgo de realizar un diagnóstico erróneo, lo que conllevaría a un mal manejo del caso (accidente o enfermedad) del cliente. Repercutiendo en el menor de los casos con prolongación de incapacidades innecesarios en aras de corregir el diagnóstico erróneo, duplicidad de citas para definir manejo o inclusive la muerte de un cliente por no contar con equipos que nos permitan dar un manejo integral, ágil y oportuno de una patología coronaria en un primer nivel de atención.
B.Daño a la imagen de la institución y daño en la confianza en el personal, al no contar de forma expedita con requerimientos mínimos para la atención y adecuado diagnóstico clínico – médico. El cliente puede salir insatisfecho con la atención brinda dado que no se le puede realizar el estudio o debe incurrir en gastos adicionales, para completar su atención de manera satisfactoria. Esto incurriría que el cliente pueda no recomendar a la institución a otros potenciales clientes.</t>
  </si>
  <si>
    <t xml:space="preserve">El electrocardiografo constituye parte del equipo tecnologico de atencion avanzada en casos de emergencia, control y seguimiento de pacientes que presenten cuadros cronicos o agudos a nivel cardiaco. En virtud de la cantidad y aumento de la poblacion que se atiende en el CSR de Limón es impresindible contar con el equipo medico necesario para dar una atencion oportuna, eficiente y de calidad a una poblacion que por su ubicacion geografica obliga a tiempos extensos de traslado para ser atendidos con criterio clinico y diagnostico en centros que cuenten con esta tecnologia, asi  mismo el control oportuno de signos o sintomatologia que presuman un problema cardiaco atendido en nuestro centro de salud evitraria su traslado a la CCSS reduciendo asi el costo de la atencion y manteniendo la buena imagen de nuestra institución.(actualmente no existe)
Beneficios:
A.Ofrecer un servicio de calidad a los clientes amparados por alguna póliza administrada por el INS. Demostrando que la institución se preocupa por ofrecerle a nuestros clientes servicios con calidez, pero también con calidad tecnológica.
B.Garantizar a los clientes que utilizan nuestros servicios que disponen de equipos modernos y funcionales para el almacenamiento de insumos y medicamentos para la atención de emergencias. Lo cual, nos permite dar un abordaje adecuado y dinámico evitando complicaciones en su estado de salud. 
C.Es un equipo muy seguro y fácil de utilizar y que le permite al personal de Salud trasladar ese equipo hasta el lugar de la emergencia de forma rápida y segura con la finalidad de estabilizar al paciente lo antes posible. 
Riesgos:
A.Al no contar con el electrocardiograma, la institución y el personal de salud corren el riesgo de realizar un diagnóstico erróneo, lo que conllevaría a un mal manejo del caso (accidente o enfermedad) del cliente. Repercutiendo en el menor de los casos con prolongación de incapacidades innecesarios en aras de corregir el diagnóstico erróneo, duplicidad de citas para definir manejo o inclusive la muerte de un cliente por no contar con equipos que nos permitan dar un manejo integral, ágil y oportuno de una patología coronaria en un primer nivel de atención.
B.Daño a la imagen de la institución y daño en la confianza en el personal, al no contar de forma expedita con requerimientos mínimos para la atención y adecuado diagnóstico clínico – médico. El cliente puede salir insatisfecho con la atención brinda dado que no se le puede realizar el estudio o debe incurrir en gastos adicionales, para completar su atención de manera satisfactoria. Esto incurriría que el cliente pueda no recomendar a la institución a otros potenciales clientes. </t>
  </si>
  <si>
    <t>La realización de un ECG tiene el propósito de reconocer los cambios en la actividad eléctrica que indiquen alteraciones en la conducción o en el ritmo cardíaco y que, en combinación con los síntomas clínicos que se presenten en el paciente, le permitan al profesional ofrecer un diagnóstico y atención oportuna ya que se acortan tiempos de espera en casos de atención prioritaria; favorece al nivel resolutivo que presenta el centro de salud. Así mismos se continua con la estandarización de los servicios que se prestan en los diferentes centros de salud a nivel institucional, en atención de situaciones de urgencia cardiaca, el EKG, permite una atención oportuna y ágil, dándole al médico herramientas para tomar decisiones acertadas que puede salvar la vida a un usuario
VENTAJAS: Le permitan al profesional ofrecer un diagnóstico y atención oportuna ya que se acortan tiempos de espera en casos de atención prioritaria; favorece al nivel resolutivo que presenta el centro de salud. Así mismos se continua con la estandarización de los servicios que se prestan en los diferentes centros de salud a nivel institucional, en atención de situaciones de urgencia cardiaca, el Electrocardiografo, permite una atención oportuna y ágil, dándole al médico herramientas para tomar decisiones acertadas que puede salvar la vida a un usuario
DESVENTAJAS: Requerimiento de traslado de usuarios a otro centro de atención de salud por no contar con el equipo para descartar la presencia de lesiones, retraso en la detección de situaciones de urgencia cardiaca, que podrían ser fatales o dejar secuelas severas.</t>
  </si>
  <si>
    <t xml:space="preserve">Por recomendación de la Unidad de Equipo médico este equipo requiere ser reemplazado por obsolescencia en el Centro de Salud de Desamparados y Puntarenas,  debido a que este equipo se utiliza para tratamiento de procesos de recuperación de lesiones mediante el efecto físico de la temperatura de la compresa, entre otros, se hace necesario contar con el mismo en el servicio de terapia física, para no limitar y restringir el tratamiento del paciente que lo requiere y para lo que fue remitido a Rehabilitación.  Con su reemplazo, se logra satisfacer las necesidades por demanda en los usuarios con requerimiento o indicación médica / terapéutica que por su condición requieren los beneficios fisiológicos del agente físico que aporta en específico en la recuperación de los pacientes. Ademàs, de una percepción positiva en nuestros clientes al contar con equipamiento moderno, confortable y seguro para brindarles su atención. De igual forma genera ahorro en tiempo operativo al contar con tanques de compresas en buen estado, al no requerir sacarle de funcionamiento por un desperfecto que deje fuera de servicio el equipo, que acelera la recuperación de los pacientes por los beneficios que su función aporta en la recuperación de las lesiones tratadas, ahorro en tiempos de espera e incapacidades al no verse afectada la programación de pacientes que no puedan atenderse por la ausencia del equipo y que implique trasladar a centros con capacidad resolutiva o reprogramar su fecha de tratamiento y ahorro financiero al no tener que gestionar reparaciones temporales del equipo, ni generar retrasos en la recuperación de los usuarios que pueda repercutir en costes a la RSS. Sino se cuenta con el bien se incurre en Riesgo operativo de no poder brindar el servicio, esto al no contar con el tratamiento en agentes físicos solicitado por el médico/ fisioterapeuta, facilitando el tratamiento requerido conforme las lesiones de nuestros usuarios, lo que impacta en tiempos de espera, traslados y aforos. Riesgo de imagen con nuestros usuarios al utilizar equipos con un evidente deterioro por el paso de los años y estar en mal estado. Riesgo al negocio en caso de presentarse una posible responsabilidad civil por lesiones que puedan presentar nuestros usuarios en caso de que falle la calibración de las temperaturas y propicie una quemadura por agente físico con el antecedente y recomendación de cambio por parte de la Unidad de Equipo Médico por obsolescencia. Riesgo de rezago tecnológico, el equipo por remplazar no cuenta con las condiciones de última generación y mejoras tecnológicas para brindar el mejor estándar de calidad. Equipo que ha cumplido su vida útil.  </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</si>
  <si>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 Cumplimiento Normativa de habilitación y bioseguridad. Contar con equipos seguros y en buenas condiciones para el traslado de los pacientes. Disminuir tiempo de espera para la atención, Confort y comodidad.
Desventaja: Incumplimiento de normativa, utilización de equipos no seguros por parte de los pacientes, riesgo de caídas o reagravación de lesiones, Afectación de la imagen institucional.
Riesgos de no contar con el bien o servicio:
•	Incumplimiento de Normativa de habilitación y bioseguridad.
•	Retraso en la atención por equipos insuficientes.
•	Riesgo de caídas por equipos en mal estado.
•	Afectación de la imagen institucional</t>
  </si>
  <si>
    <t>Según el Manual de Normas para la Habilitación de Farmacias (decreto Nº 30571-S), en la sección de Recurso Material y Equipo (sección 4.3) establece que la farmacia debe poseer una refrigeradora exclusiva para vacunas y una cámara de refrigeración para medicamentos termolábiles.
La sección 4.3.12 indica que la bodega principal deberá, ser dotada de equipos y sistema de monitoreo de temperaturas con alarma que permita detectar fluctuaciones de la temperatura de la cámara de refrigeración, cuartos fríos y otros.
Actualmente dos de los equipos de los que se dispone en las farmacias de servicios hospitalarios presentan fallas irreparables (farmacia UVI y refrigerador de bodega), lo cual conlleva a medidas contingentes no conformes de acuerdo a la normativa vigente (saturación de las cámaras por falta de espacio de almacenamiento). Adicionalmente esto compromete la atención brindada a los pacientes y puede signifcar tiempos de entrega más extensos por motivo de traslado del medicamento.
Riesgos:
- Se han presentado múltiples fallas del equipo de refrigeración de farmacia que podrían haberse detectado más rápidamente al contar con un sistema de monitoreo remoto, a la vez no todas las farmacias cuentan con recurso humano 24/7/365, y no todos los equipos emiten una alarma al salirse de los rangos de temperatura establecidas. Algunos incidentes presentados a nivel hospitalario son:
**En agosto 2020 hubo un inventario comprometido mayor a 6 millones de colones con una pérdida materializada de ¢116 756 por ruptura de cadena de frío de la cámara de refrigeración de bodega en farmacia hospital.
**En noviembre 2020 la cámara de refrigeración de la farmacia UVI presentó un problema de congelamiento y se materializó una pérdida total del inventario almacenado en dicha unidad por ¢1 706 057 correspondiente a vacunas.
**En enero 2021 hubo otra falla, sin embargo, no se materializaron pérdidas debido a la detección oportuna por parte del personal en turno.
**En octubre 2021 la cámara de refrigeración de UVI falló y se comprometieron 83 vacunas en total, representando una pérdida de ¢954 500.
Además,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La pérdida completa de un inventario por falla de una cámara se traduce en reprocesos en la cadena de abastecimiento, debido a que deben hacerse extrapedidos que incrementan los costos de distribución al no estar contemplados dentro del cronograma y entregas programados.
Beneficios:
+G11</t>
  </si>
  <si>
    <t>Para contar con permiso de parte del Ministerio de Salud para operar equipos emisores de radiaciones ionizantes, se deben cumplir una serie de requisitos, entre ellos, realizar levantamientos radiométricos de las instalaciones de radiodiagnóstico de forma períodica o cuando se realizan cambios.
Para realizar levantamientos radiométricos es necesario contar con equipo de medición diseñado para este fin y con el respectivo aval por parte del Ministerio de Salud para realizar este procedimiento. Actulamente  INS-RSS se encuentra en proceso de adquisición del equipo, sin embargo, es necesario contar con un contrato de respaldo del servicio para cuando el equipo de medición no se encuentre disponible por calibración. El riesgo que se corre al no contar con levantamientos radiométricos actualizados es la no renovación o actualización de las Resoluciones de la  instalación otorgada por Radiaciones del Ministerio de Salud, es decir, la instalación no podría ser usada para brindar atención a paciente. Cabe aclarar que las calibraciones de este tipo de equipos se realizan cada año y deben hacerse en los laboratorios de fábrica, es decir, fuera del país.</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</si>
  <si>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 ayudar a los pacientes a mantener todos los elementos esenciales y objetos de valor de manera efectiva y segura dentro de un área accesible, y aligerar la carga de trabajo de la desinfección y limpieza de rutina para el personal del hospital 
Desventajas: Afectación de la imagen institucional, incumplimiento de norma de habilitación. 
Riesgos de no contar con el bien o servicio:
•	No contar con mesa para colocar bandeja de alimentos.
•	No brinda confort y comodidad al paciente.
•	Riesgo quemaduras y desplazamiento de la bandeja que pueda generar la caída de los alimentos al suelo.
•	Incumplimiento de la misión el brindar servicios con calidad y calidez.
•	Incumplimiento de la Norma para la Habilitación de Servicios de Hospitalización 41182-S.</t>
  </si>
  <si>
    <t xml:space="preserve">Con la compra de la mesa de balancín, se logra sustituir el activo placa 30054098 por obsolescencia, según oficio enviado por equipo médico RSS-LO-00131-2022, permitiendo contar con equipo de alta tecnología para brindar tratamientos adecuados para el paciente con condiciones de seguridad como lo es la mesa de balancín. Este equipo permite al paciente en condiciones neurológicas posicionarse en bipedestación, favoreciendo la reeducación ortostática para habituar al paciente de manera paulatina a dichas posiciones.  Aporta beneficios en la evolución de los pacientes con traumas craneoencefálicos que requieran cambios de posición para así facilitar a sus familias el cuido en sus hogares y el desarrollo de las actividades de vida diaria básicas.  Su compra genera ahorro en tiempo operativo, dado que, al estar el equipo actual en condiciones de obsolescencia, le falla en muchas ocasiones el control y se debe bajar al paciente del mismo y trasladarlo a una cama para brindarle otro tipo de tratamiento, ahorro en tiempos de espera e incapacidades al no verse afectada la programación de pacientes por la ausencia del equipo, ahorro financiero al no tener que gestionar reparaciones temporales del equipo. Riesgos de no contar con el bien: Riesgo operativo de no poder brindar el servicio, esto al no contar con el balancín para facilitar el tratamiento requerido conforme las lesiones de nuestros usuarios lo que impacta en tiempos de espera, traslados y aforos.  Riesgo de imagen con nuestros usuarios al utilizar camillas de madera en evidente deterioro por el paso de los años y estar en mal estado o el equipo que falla en muchas ocasiones. Riesgo al negocio en caso de presentarse una posible responsabilidad civil por lesiones que puedan presentar nuestros usuarios en caso de que el equipo, esto debido a que se trata de un equipo que permite la angulación a 90 grados de los pacientes con condiciones neurológicas que por su condición no pueden colocarse de pie, sino se cuenta con este activo no se podría iniciar la reeducación postural ortostática y puede ocasionar caídas por falta de habituación vestibular en el paciente. Riesgo de rezago tecnológico, el equipo por remplazar no cuenta con las condiciones idóneas para brindar tratamientos o técnicas específicas modernas y ajustados al mejor estándar de calidad. </t>
  </si>
  <si>
    <t>Se necesita para evaluación visual detallada del instrumental medico quirúrgico. Al inicio habian 6 lamparas.**Actualmente se cuenta con 2 lamparas en uso en muy mal estado, el resto no están en CEYE proque se las llevó equipo médico las cuales estan totalmente fuera de uso. Se adjuntan las guías de reemplazo, sin embargo no se cuenta con placas sifa . Se necesitan para cumplir conla normativa interna oficializada  en los instructivos INS-RSS-SCA-SEE-ITV-001 y 002, para mejorar el control de calidad de la esterilización; una para área de recepción y lavado.
Beneficios:
1. Cumplimiento de la normativa interna para inspección y armado de los instrumentos y cajas medico-quirúrgicas.
2.Permite identificar daños pequeños en instrumental y en instrumentos ortopedicos especializados que solo se observan bajo lupa, para solicitar sustituicion o reparación.
3.Brindar una herramienta adecuada al personal para cumpir con la inspección visual y detallada de instrumentos finos y delicados así como luz adecuada, según el código de trabajo.
4.Beneficia la salud ocupacional de los colaboradores, en cuanto a ergonomía y salud visual.
Riesgos de no contar con el bien:
1.Incidentes de no conformidad por instrumental contaminado con materia orgánica.
2. Riesgos de infección en usuarios por falta de controles de calidad en inspección del instrumental.
3. Suspención o retrazos en cirugías, por canastas contaminadas.
4. Insatisfacción del cliente interno por incidentes.</t>
  </si>
  <si>
    <t xml:space="preserve">Para que se utiliza: se utiliza como control de calidad externo para garantizar que el Banco cuenta con las condiciones ambientales requeridas para el procesamiento de tejidos aptos para el trasplante en humanos. Que se mejoraría: contar con la certificación externa de que el Banco de Tejidos cuenta con las condiciones apropiadas para el procesamiento de tejidos humanos, la norma ISO 14644 bajo la cual se han diseñado los cuartos limpios del Banco de Tejidos solicita que los cuartos se validen periódicamente, por lo cual se requiere de este servicio
Ventajas de contar con este servicio:
A.	Certificar que las áreas limpias cuentan con las condiciones óptimas de funcionamiento establecidas en el ISO 14644
B.	Contar con áreas limpias aptas para el procesamiento de tejidos para el trasplante en humanos.
C.	En caso de requerirse tomar acciones correctivas en cuanto a la limpieza, acceso del personal, flujo de trabajo etc para que el trabajo en las áreas blancas se encuentre dentro de los parámetros establecidos.
D.	Reducir significativamente el riesgo de producción de un tejido que no cumpla con características microbiológicas para el trasplante y por ende reducir el número de infecciones posterior a las cirugías que involucren trasplantes de tejidos.
Riesgos de no contar con este servicio: 
A.	Trasplantar tejidos contaminados al receptor.
B.	Reducir el riesgo de demandas o quejas por parte de los Pacientes trasplantados.
C.	Trabajar en áreas que se consideran áreas limpias pero que en realidad no se sean y por tanto crear una falsa expectativa en nuestros clientes internos.
D.	Mal uso de los recursos, ya que se va a construir áreas blancas que sino se certifican no trabajarían como áreas blancas.
</t>
  </si>
  <si>
    <t>Se requiere la sustitución de los vidrios quebrados ya que los mismos representan un gran peligro para las personas que se encuentran dentro de la institución, dado que estos podrían desprenderse y ocasionar lesiones, Además los vidrios en mal estado causan una imagen de descuido de las instalaciones. Cabe mencionar que la intención de primera instancia es reemplazar los dañados y con esta contratación tener manera de ir solventando los vidrios que se eventualmente se dañen a lo largo del tiempo
Beneficios:
A.Garantizamos la seguridad para todas las personas que diariamente se encuentran en las instalaciones
B.Generar y conservar la buena imagen a nivel de infraestructura
C.Ahorro en tiempos de operación y mano de obra del personal de mantenimiento
D.Ahorro en la compra, mantenimiento o sustitución de las herramientas especializadas que se tendrían que adquirir, para que el personal de mantenimiento pueda eventualmente realizar las instalaciones
Riesgos:
A.Los vidrios quebrados representan un gran peligro para las personas que se encuentran dentro de la institución, dado que estos podrían desprenderse y ocasionar lesiones.
B.Los vidrios en mal estado causan una imagen de descuido de las instalaciones.</t>
  </si>
  <si>
    <t>Dado que la exposición a radiaciones ionizantes es nociva para la salud, se debe garantizar que las personas se expongan lo menos posible a estas.
En la RSS-INS se utiliza equipo de protección personal para disminuir la dosis de radiación que recibe el personal de Servicios Quirúrgicos e Imágenes médicas cuando debe permanecer dentro de la sala al realizar un procedimiento que involucre exposición a RX. 
Cabe resaltar que, según el inciso ch, del Artículo 284 de la Reforma al Código de Trabajo (Ley sobre Riesgos del Trabajo), es obligación del patrono dotar al personal de equipo de protección personal. Asimismo, el Ministerio de Salud, exige tener a disposición del público y trabajadores equipo de protección personal contra radiaciones, para ser utilizado cuando exista posibilidad de exposición a las mismas; esto está así plasmado en el Manual de Procedimientos de la instalación.
Los delantales de protección contra radiaciones ionizantes son propensos a daños cuando no se almacenan de manera correcta, acortando la vida útil de los mismos. Los percheros contribuyen a conservar los delantales en buen estado por más tiempo, evitando gastos adicionales por reposición de delantales.
Este perchero puede ser adquirido a través de contratación 2020LA-000031-0001000001.</t>
  </si>
  <si>
    <t>Actualmente, solo se cuenta con esta herramienta de evaluación estandarizada a nivel mundial, en los Centros de Salud de Heredia y Alajuela, la cual es necesaria para documentar lo relacionado con las habilidades y destrezas manuales con las que cuenta el paciente con lesiones de mano, por lo que su compra permitirá: Estandarizar los procesos de evaluación terapéuticos tanto en La Uruca consulta externa y centros de salud de la Red, ofreciendo la misma disponibilidad de recursos y tratamientos en todas las zonas que cuentan con el servicio de Terapia Ocupacional.  Aumentar la calidad de tratamiento, así como la variedad de opciones de evaluación de destreza manual, documentar lo relacionado con las habilidades y destrezas manuales con las que cuenta el paciente con lesiones de mano, misma que sirve para establecer criterios que permitan definir si el paciente es candidato o no a prótesis de dígitos.  Asimismo, ,a adquisición de estas pruebas, genera ahorro en tiempos operativos y económicos, dado que cuando un paciente es remitido para acceder a este tipo de evaluación debe ser trasladado a los Centros de Salud de Heredia o  de Alajuela, quienes son los únicos que cuentan con dicha prueba, lo que representa un costo económico por concepto de pasajes y viáticos montos que se ahorran cuando se cuente con dicho material en todo centro que cuente con los servicios de Terapia Ocupacional, impactando no solo a nivel económico por pago de hospedaje y traslados sino en la imagen institucional.  Además, los días de incapacidad se disminuyen porque el paciente no debe esperar que haya cupo en dichos centros.  Es importante recalcar que en su mayoría los pacientes que requieren acceso a este tipo de tratamiento son pacientes con categoría de atención E3, lo que hace que se abarquen espacios que se pueden descentralizar en otras regiones del país, liberando espacios en Alajuela y Heredia y disminuyendo así los horizontes para inicio de terapia.  Es un equipo que no requiere comprarse periódicamente porque es de largo uso, lo que representa un ahorro para la institución.  Riesgos de no contar con el bien: De no contar con esta prueba se reducen las opciones de tratamiento terapéutico a pacientes que requieren intervención en habilidades de destreza manual.  Dificulta el reintegro de pacientes a sus actividades diarias sociales y laborales, aumentando días de incapacidad. Riesgo financiero, porque dado el desplazamiento a Heredia y Alajuela para cumplir con los objetivos, que en muchas ocasiones incluye viáticos, el hospedaje y pago de pasajes al paciente. Todo lo citado anteriormente, hace que también se presenten riesgos de imagen institucional y operativos.</t>
  </si>
  <si>
    <t xml:space="preserve">El principal objetivo de los colchones de gel es reducir la presión ejercida sobre las zonas de apoyo. Reduciendo las aparición de ulceras en los pacientes encamados.
Ventajas: El principal objetivo de los colchones de gel es reducir la presión ejercida sobre las zonas de apoyo. Reduciendo las aparición de ulceras en los pacientes encamados.
Desventajas: Aumento en la aparición de ulceras en los usuarios con encamamiento prologando , aumentando los costos de hospitalización.
Riesgos de no contar con el bien o servicio:
•	Aumento de estancia hospitalaria por ulceras y lesiones por encamamiento prolongado.  
•	Riesgo operativo por no contar con los equipos necesarios para brindar una atención integral de las necesidades de los pacientes.  </t>
  </si>
  <si>
    <t xml:space="preserve">Con el fin de brindar información importante para la atención de nuestros pacientes de habla inglesa se requiere proporcionarles materiales informativos, consentimientos informados o cualquier otro en su idioma nativo.  Se pretende lograr ser realmente inclusivos con las personas clientes que no hablan español. Además, la ley 8239 Derechos y Deberes de las personas usuarias de los servicios de la salud públicos y privados, en su Artículo 2. Derechos incisos a y c, los cuales indican lo siguiente: "Las personas usuarias de los servicios de salud tienen derecho a lo siguiente: 
a) Recibir información clara, concisa y oportuna, sobre sus derechos y deberes, así como sobre la forma correcta de ejercitarlos".
c) Recibir la información necesaria y, con base en ella, brindar o no su autorización para que les administren un determinado procedimiento o tratamiento médico.
Ventajas 
 -  Información oportuna para las personas clientes.
 - Respetar y fomentar la igualdad de los derechos de los y las clientes.
 - Fortalecimiento de la cultura de servicio al cliente.
 - Cumplimiento de la ley. 
 - Posicionamiento de la marca a nivel externo al promover los servicios brindados para públicos de habla inglesa. 
Desventajas y riesgos:
 - Incumplimiento de la ley al no informar a los y las clientes en su idioma sobre las atenciones y/o procedimientos a realizar. 
 - Aumento en las disconformidades por parte de los y las pacientes.
 - Afectación a la imagen corporativa de la institución.
 - Demandas y/o sanciones legales.
La necesidad ha ido ampliandose debido a que la RSS desea brindar servicios inclusivos siendo congruentes con las politicas de sostenibilidad del Grupo INS. 
Materiales que pueden requirir traducción español - inglés: 
1. Consentimientos informados. (Evidencia 3)
2. Materiales informativos (tipo brochure)
3. Formularios para la atención de clientes.
4. Documentos para participación en simposios, presentaciones formales y protocolarias. 
Servicio de Interpretación simultanea: 
Se considera este requerimiento para atender posibles y eventuales  actividades protocolarias con organizaciones externas que requieran de la interpretación español -  Inglés o viceversa, en tiempo real. Pueden ser estas, actividades académicas, protocolarias, participación en simposios internacionales, o visitas de delegados extranjeros a la país.
Otros contratos que suplen esta necesidad:  
En ocasiones particulaes en las que se han requerido servicios de traducción de consentimientos informados, se ha solicitado al departamento Cliente Corporativo de Casa Matriz su apoyo con asumir el requerimiento, siendo que no se contaba con un contrato para tal fin. No se cuenta con información sobre el nombre o numero de contrato, se solicita que este punto pueda ser validado por el departamento de adquisiciones directamente con la unidad de Compras de casa matriz. 
</t>
  </si>
  <si>
    <t xml:space="preserve">Deterioro y antigüedad del equipo actual. El equipo es antiguo por lo cual; se dificultad conseguir repuestos específicos para su reemplazo en caso de daño. Equipo se encuentra sin garantía, por lo cual el mantenimiento preventivo no se realiza con periodicidad. 
Benificios:
A.Ofrecer un servicio calidad y con tecnología de punta a los clientes de seguros obligatorios y comerciales que distribuye el Instituto Nacional de Seguro. Demostrando que la institución se preocupa por ofrecerle a nuestros clientes servicios con calidez, pero también mobiliario con calidad.
B.Garantizar a los clientes que utilizan nuestros servicios que disponen de mobiliario moderno y funcional para la atención de sus necesidades de salud. Lo cual, nos permite dar un abordaje seguro y evitando complicaciones en su estado de salud.
C.Al contar con sierra corta yesos en el Centros de Salud; nos permite eliminar costos por contrataciones de personal o clínicas externas para la realización de este tipo de estudio. Al disponer del equipo nos permite una vida útil mínima de 4 años, en los cuales se pueden realizar por nuestro personal ya capacitado para tal fin. 
D.El tener una sierra corta yesos en nuestras instalaciones nos ayuda a optimizar la atención de los servicios (ahorro en tiempos operativos), dado que el personal médico o de enfermería realizaría el procedimiento, evitando reprocesos en la atención o saturación en la consulta. 
Riesgos:
 A.Al no contar con la sierra corta yesos, la institución y el personal de salud corren el riesgo de realizar un diagnóstico erróneo, lo que conllevaría a un mal manejo del caso (accidente o enfermedad) del cliente. Repercutiendo en el menor de los casos con prolongación de incapacidades innecesarios en aras de corregir el diagnóstico erróneo, duplicidad de citas para definir manejo o inclusive la muerte de un cliente por no contar con equipos que nos permitan dar un manejo integral, ágil y oportuno en un primer nivel de atención.
B.Daño a la imagen de la institución y daño en la confianza en el personal, al no contar de forma expedita con requerimientos mínimos para la atención y adecuado diagnóstico clínico – médico. El cliente puede salir insatisfecho con la atención brinda dado que no se le puede realizar el estudio o debe incurrir en gastos adicionales, para completar su atención de manera satisfactoria. Esto incurriría que el cliente pueda no recomendar a la institución a otros potenciales clientes.  
C.Generar un sentimiento de seguridad laboral y de pertenencia del cliente interno, dado que cuenta con los insumos y mobiliarios necesarios para la ejecución de sus funciones de maneja ágil y segura dentro de las instalaciones de trabajo. Logrando satisfacción y comodidad con el servicio brindado por la Institución, dado que se le ofrecen equipos y mobiliarios necesarios para la adecuada ejecución y desempeño técnico.   Se cuenta con un contrato vigente para la compra solicitada 2020LA-000033-0001000001 </t>
  </si>
  <si>
    <t>Según el Manual de Normas para la Habilitación de Farmacias (decreto Nº 30571-S), en la sección de Recurso Material y Equipo (sección 4.3) establece que la farmacia debe poseer una refrigeradora exclusiva para vacunas y una cámara de refrigeración para medicamentos termolábiles.
La sección 4.3.12 indica que la bodega principal deberá, ser dotada de equipos y sistema de monitoreo de temperaturas con alarma que permita detectar fluctuaciones de la temperatura de la cámara de refrigeración, cuartos fríos y otros.
Actualmente dos de los equipos de los que se dispone en las farmacias de servicios hospitalarios presentan fallas irreparables (farmacia UVI y refrigerador de bodega), lo cual conlleva a medidas contingentes no conformes de acuerdo a la normativa vigente (saturación de las cámaras por falta de espacio de almacenamiento). Adicionalmente esto compromete la atención brindada a los pacientes y puede signifcar tiempos de entrega más extensos por motivo de traslado del medicamento. 
La función especifica de estos equipos es recibir la señal de los módulos para que puedan integrar al sofware, esto debido a que las farmacias se encuentran en otros edificios/pisos lo que no permite que se logre con un solo recibidor.
Beneficios:
- Poder enlazar las cámaras de refrigeración de farmacia del Complejo de la Uruca, y poder monitorizar 24/7/365 por parte de un profesional en farmacia e intervenir de manera oportuna en caso de variaciones fuera de rangos de temperatura que comprometan la estabilidad de los medicamentos termolábiles.
- Notificar a personal de equipo médico/mantenimiento acerca un mal funcionamiento de las cámaras de refrigeración para su revisión e intervención según la falla presentada y asegurar un correcto funcionamiento y por el ende, el resguardo adecuado bajo condiciones ambientales establecidas por el laboratorio fabricante. G10</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</si>
  <si>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 Dotar a pacientes Hospitalizados de mesas para que puedan colocar la bandeja de los alimentos, durante su estancia de internamiento, al brindar a pacientes con limitación de la movilización el poder recibir los alimentos de manera estable, segura, cómoda con calidad y calidez
Desventajas: Afectación de la imagen institucional, pacientes deben colocar la bandeja de alimentos en la mesa de noche o cama, con el riesgo de que esta se desplace y genere un accidente como quemaduras y caídas, incumpliendo con la misión de la RSS el brindar servicios con calidad y calidez.
Riesgos de no contar con el bien o servicio:
•	No contar con mesa para colocar bandeja de alimentos.
•	No brinda confort y comodidad al paciente.
•	Riesgo quemaduras y desplazamiento de la bandeja que pueda generar la caída de los alimentos al suelo.
•	Incumplimiento de la misión el brindar servicios con calidad y calidez.
•	Incumplimiento de la Norma para la Habilitación de Servicios de Hospitalización 41182-S.</t>
  </si>
  <si>
    <t>Por recomendación de la Unidad de Equipo médico este equipo requiere ser reemplazado por obsolescencia en el Centro de Salud de Desamparados.  Debido a que este equipo se utiliza para tratamiento de procesos de recuperación de lesiones mediante el efecto físico de la temperatura de la compresa, entre otros, se hace necesario contar con el mismo en el servicio de terapia física, para no limitar y restringir el tratamiento del paciente que lo requiere y para lo que fue remitido a rehabilitación.  Con su adquisición se logra satisfacer las necesidades por demanda en los usuarios con requerimiento o indicación médica / terapéutica que por su condición requieren los beneficios fisiológicos del agente físico que aporta en específico en la recuperación de los pacientes, además de una percepción positiva en nuestros clientes al contar con equipamiento moderno, confortable y seguro para brindarles su atención.  Asimismo se genera ahorro en tiempo operativo contar con tanques de compresas en buen estado, al no requerir sacarle de funcionamiento por un desperfecto que deje fuera de servicio el equipo, que acelera la recuperación de los pacientes por los beneficios que su función aporta en la recuperación de las lesiones tratadas. Ahorro en tiempos de espera e incapacidades al no verse afectada la programación de pacientes que no puedan atenderse por la ausencia del equipo y que implique trasladar a centros con capacidad resolutiva o reprogramar su fecha de tratamiento.  Ahorro financiero al no tener que gestionar reparaciones temporales del equipo, ni generar retrasos en la recuperación de los usuarios que pueda repercutir en costes a la RSS.  Sino se cuenta con el bien existe: Riesgo operativo de no poder brindar el servicio, esto al no contar con el tratamiento en agentes físicos solicitado por el médico/ fisioterapeuta, facilitando el tratamiento requerido conforme las lesiones de nuestros usuarios lo que impacta en tiempos de espera, traslados y aforos.  Riesgo de imagen con nuestros usuarios al utilizar equipos con un evidente deterioro por el paso de los años y estar en mal estado. Riesgo al negocio en caso de presentarse una posible responsabilidad civil por lesiones que puedan presentar nuestros usuarios en caso de que falle la calibración de las temperaturas y propicie una quemadura por agente físico con el antecedente y recomendación de cambio por parte de la unidad de equipo médico por obsolescencia. Riesgo de rezago tecnológico, el equipo por remplazar no cuenta con las condiciones de última generación y mejoras tecnológicas para brindar el mejor estándar de calidad. Equipo que ha cumplido su vida útil.</t>
  </si>
  <si>
    <t xml:space="preserve">Actualmente, la organización de las muletas o bastones en las diferentes farmacias de la RSS se realiza medianta una apertura de la caja de cartón que compone el empaque secundario de las muletas, de forma que estas puedan tomarse directamente de la caja conforme se requieren despachar. No obstante, este sistema de almacenamiento para el despacho diario resulta ineficiente ya que las cajas de cartón del empaque secundario de muletas y bastones es frágil se rompe y se deforma. Esto hace que sea necesario sacar las muletas de las cajas y colocarlas apoyadas contra la pared o en anaqueles unas sobre otras sin nungún tipo de sujección, favoreciendo la caída de las mismas, ya que su empaque primario está elaborado en plástico lo que hace que estas resbalen cuando se apoyan unas contra otras o contra la pared. Esto a su vez supone un riesgo para los colaboradores ya que durante las labores diarias se movilizan por los diferentes espacios de la farmacia y están expuestos a que, en el proceso de despacho de una muleta o bastón, el insumo resbale y caida al suelo ocasionándoles un golpe. En virtud de lo anterior, se requiere proporcionar una rejilla para el almacenamiento de muletas y bastones que permita colocar de manera segura estos insumos durante el proceso de despacho diario, que evite que los insumos caigan al suelo pudiendo dañarse o lesionar a un colaborador. Son recomendaciones generales para prevenir el riesgo de caídas al mismo nivel: mantener el orden y la limpieza de las áreas de trabajo y los pasilllos de circulación, así como, mantener los pasillos libres de obstáculos, por lo que adquisición de este bien se alinea a las buenas prácticas de seguridad ocupacional. </t>
  </si>
  <si>
    <t>El personal de CEYE, permanece 8 hrs de pie en posición estática, Salud Ocupacional realizó un estudio de ergonomía y recomienda sillas con ciertas características que se describen en la ficha técnica(se adjunta informe de ergonomía). Se cuentan con 5 sillas en muy mal estado, se adjuntan guías de reemplazo (placa sifa 30199845, 30199848, 30011717, 30199858, 30199844).
Beneficios:
1. Mejora el clima laboral.
2. Se cumple con la recomendación de ergonomía emitida por Salud Ocupacional.
3. Reduce el riesgo de incapacidades por lumbalgias por mala postura.
Riesgos de no contar con el bien
1. pueden aumentar el riesgo de incapacidades laborales, lo que impacta en la producción diaria.
2.Insatisfacción de colaboradores.
3. Incumplimiento con codigo de trabajo, sobre brindar herramientas adecuadas para los trabajadores.</t>
  </si>
  <si>
    <t>DENTRO DE LA POBLACION QUE SE VALORA A LO LARGO DE LA RSS, SE ENCUENTRAN LAS MUJERES EMBARAZADAS EN DONDE DURANTE EL ABORDAJE INCLUYE LA VALORACION DE LA FRECUENCIA CARDIACA FETAL.  ESTO ES DE SUMA IMPORTANCIA YA QUE NOS PERMITE IDENTIFICAR AQUELLOS CASOS EN LOS CUALES HAY COMPLICACIONES DEL EMBARAZO EN CURSO. COMO POR EJEMPLO UNA MUERTE FETAL.  EL NO CONTAR CON EL EQUIPO IMPLICA LA NO DETECCION DE COMPLICACIONES MATERNO FETALES PONIENDO EN RIESGO LA VIDA DE NUESTRAS USUARIAS EMBARAZADAS Y SU BEBE.</t>
  </si>
  <si>
    <t xml:space="preserve">Según el Manual de Normas para la Habilitación de Farmacias (decreto Nº 30571-S), en la sección de Recurso Material y Equipo (sección 4.3) establece que la farmacia debe poseer una refrigeradora exclusiva para vacunas y una cámara de refrigeración para medicamentos termolábiles.
La sección 4.3.12 indica que la bodega principal deberá, ser dotada de equipos y sistema de monitoreo de temperaturas con alarma que permita detectar fluctuaciones de la temperatura de la cámara de refrigeración, cuartos fríos y otros.
Actualmente dos de los equipos de los que se dispone en las farmacias de servicios hospitalarios presentan fallas irreparables (farmacia UVI y refrigerador de bodega), lo cual conlleva a medidas contingentes no conformes de acuerdo a la normativa vigente (saturación de las cámaras por falta de espacio de almacenamiento). Adicionalmente esto compromete la atención brindada a los pacientes y puede signifcar tiempos de entrega más extensos por motivo de traslado del medicamento.
Riesgos:
- Se han presentado múltiples fallas del equipo de refrigeración de farmacia, lo que ha conllevado a múltiples fallos comprometiendo la estabilidad de los medicamentos termolábiles almacenados en estas unidades. A continuación, se adjunta algunos incidentes presentados:
**En agosto 2020 hubo un inventario comprometido mayor a 6 millones de colones con una pérdida materializada de ¢116 756 por ruptura de cadena de frío de la cámara de refrigeración de bodega en farmacia hospital.
**En noviembre 2020 la cámara de refrigeración de la farmacia UVI presentó un problema de congelamiento y se materializó una pérdida total del inventario almacenado en dicha unidad por ¢1 706 057 correspondiente a vacunas.
**En enero 2021 hubo otra falla, sin embargo, no se materializaron pérdidas debido a la detección oportuna por parte del personal en turno (farmacia de hospital).
**En octubre 2021 la cámara de refrigeración de UVI falló y se comprometieron 83 vacunas en total, representando una pérdida de ¢954 500.
Además,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La pérdida completa de un inventario por falla de una cámara se traduce en reprocesos en la cadena de abastecimiento, debido a que deben hacerse extrapedidos que incrementan los costos de distribución al no estar contemplados dentro del cronograma y entregas programados.
Por último, incumplimiento de los lineamientos del Ministerio de Salud y Colegio de Farmacéuticos respecto a la monitorización de las condiciones idóneas de almacenamiento de termolábiles y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Beneficios:
- Contar con equipos que cumplan con todos los requerimientos planteados por el Colegio de Farmacéuticos de Costa Rica y el Ministerio de Salud para la adecuada habilitación de las unidades de farmacia en el Complejo de la Uruca. 
- No comprometer la operativa al contar con una cámara de refrigeración que funcione de manera adecuada en cada uno de los servicios. </t>
  </si>
  <si>
    <t xml:space="preserve">Según el Manual de Normas para la Habilitación de Farmacias (decreto Nº 30571-S), en la sección de Recurso Material y Equipo (sección 4.3) establece que la farmacia debe poseer una refrigeradora exclusiva para vacunas y una cámara de refrigeración para medicamentos termolábiles.
La sección 4.3.12 indica que la bodega principal deberá, ser dotada de equipos y sistema de monitoreo de temperaturas con alarma que permita detectar fluctuaciones de la temperatura de la cámara de refrigeración, cuartos fríos y otros.
Actualmente el equipo de refrigeración de Sala de Operaciones presenta daños en su estructura externa. Este refrigerador es el mismo modelo con el que se contaba en hospitalización y farmacia UVI que también ha sido dados de baja por múltiples fallas. Una falla de este activo puede comprometer la integridad de los medicamentos termolábiles y en consecuencia poner en riesgo la salud de los pacientes atendidos desde el proceso quirúrgico al afectar directamente los tiempos de despacho.
Riesgos:
- Se han presentado múltiples fallas del equipo de refrigeración de farmacia, lo que ha conllevado a múltiples fallos comprometiendo la estabilidad de los medicamentos termolábiles almacenados en estas unidades. A continuación, se adjunta algunos incidentes presentados:
**En agosto 2020 hubo un inventario comprometido mayor a 6 millones de colones con una pérdida materializada de ¢116 756 por ruptura de cadena de frío de la cámara de refrigeración de bodega en farmacia hospital.
**En noviembre 2020 la cámara de refrigeración de la farmacia UVI presentó un problema de congelamiento y se materializó una pérdida total del inventario almacenado en dicha unidad por ¢1 706 057 correspondiente a vacunas.
**En enero 2021 hubo otra falla, sin embargo, no se materializaron pérdidas debido a la detección oportuna por parte del personal en turno (farmacia de hospital).
**En octubre 2021 la cámara de refrigeración de UVI falló y se comprometieron 83 vacunas en total, representando una pérdida de ¢954 500.
Además,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La pérdida completa de un inventario por falla de una cámara se traduce en reprocesos en la cadena de abastecimiento, debido a que deben hacerse extrapedidos que incrementan los costos de distribución al no estar contemplados dentro del cronograma y entregas programados.
Por último, incumplimiento de los lineamientos del Ministerio de Salud y Colegio de Farmacéuticos respecto a la monitorización de las condiciones idóneas de almacenamiento de termolábiles y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Beneficios:
- Contar con equipos que cumplan con todos los requerimientos planteados por el Colegio de Farmacéuticos de Costa Rica y el Ministerio de Salud para la adecuada habilitación de las unidades de farmacia en el Complejo de la Uruca. 
- No comprometer la operativa al contar con una cámara de refrigeración que funcione de manera adecuada en cada uno de los servicios. </t>
  </si>
  <si>
    <t xml:space="preserve">En el servicio de Terapia Física de Consulta Externa se atienden pacientes, en su mayoría, con lesiones de miembro inferior y/o superior, los cuales requieren de ejercicios que les permita recuperar la función articular y muscular para su reincorporación a la vida laboral y social.  Actualmente se le brinda terapia de forma convencional utilizando insumos como ligas, picas, bolas, realizando ejercicios en camilla y ubicando al paciente contra la pared.  Por lo que se requiere este equipo, con el fin de contar con una estación de ejercicio que permita aplicar todos estos tratamientos isométricos, contra resistencia y activos tanto para miembro superior como para miembro inferior, en una sola estación, ayudando al terapeuta a diversificar sus intervenciones para encontrar mejores resultados en las diferentes fases de la lesión.  Durante el 2021, se brindaron 72.822 sesiones de Terapia Física en Consulta Externa de La Uruca, por lo que la cantidad de pacientes beneficiados es considerable al permitir brindar los tratamientos con herramientas de calidad lo cual impacta la imagen institucional. Se considera que este equipo ayuda a generar ahorro en tiempo operativo ya que, al contar con dicha estación, se puede colocar de manera que facilite la atención de 2-3 pacientes al mismo tiempo. Asimismo, al ser un equipo que permite la ejecución de diferentes ejercicios en un mismo lugar, permite el ahorro de algunos materiales, tales como ligas, bolas y pesas. Sino se cuenta con el bien se tendrían que realizar terapias convencionales con ejercicios más básicos, que limiten la recuperación de las lesiones que presenta el paciente. </t>
  </si>
  <si>
    <t>Para contar con permiso de parte del Ministerio de Salud para operar equipos emisores de radiaciones ionizantes, se deben cumplir una serie de requisitos, entre ellos, realizar certificados de buen fucnionamiento a los equipos de radiodiagnóstico de forma períodica o cuando se realizan cambios.
Para realizar certificados de buen funcionamiento es necesario contar con equipo de medición diseñado para este fin y con el respectivo aval por parte del Ministerio de Salud para realizar este procedimiento. Actulamente  INS-RSS cuento con equipo y permiso de parte del Ministerio de Salud para realizar los certificados de buen funcionamiento, sin embargo, es necesario contar con un contrato de respaldo del servicio para cuando el equipo de medición no se encuentre disponible por calibración. El riesgo que se corre al no contar con certificados de buen funcionamiento actualizados es la no renovación o actualización de las Resoluciones de la instalación en la cual se encuentra el equipo otorgada por Radiaciones del Ministerio de Salud, es decir, el equipo no podría ser usada para brindar atención a paciente Cabe aclarar que las calibraciones de este tipo de equipos se realizan cada año y deben hacerse en los laboratorios de fábrica, es decir, fuera del país.
El contrato 2019CD-000047-0001000001 Servicios para certificación de funcionamiento de equipos de Rayos X, solamente permite realizar un certificado de buen funcionamiento al año (actualmente se utiliza para el Ortopantomógrafo). Con el contrato propuesto se pretende contar con un servicio a demanda que permita cubrir la totalidad de los equipos disponibles en INS-RSS.
Si el contrato nuevo iniciara antes de junio de 2023, es posible no renovar el contrato 2019CD-000047-0001000001.</t>
  </si>
  <si>
    <t>Es indispensable para el proceso de limpieza y desinfección y secado.  Actualmente se cuentan con 2 en mal estado, la cual falla constantemente y se reporta a equipo médico y se hacen reparaciones temporales. Se adjunta correo de parte de Equipo Médico donde indica que por ser un equipo menor no aportan guía de reemplazo, se adjunta correo.
Beneficios:
1.Permite eliminar residuos no visibles y secar el instrumental para pasar al resto del proceso.
2.Permite disminuir el tiempo de reprocesamiento de instrumental canulado.
Riesgos de de no contar con el bien:
1. Riesgo de contaminación en los instrumentos.
2. Riesgo de que salgan instrumentos mojados y por ende se contamina el equipo.
3. Retrazos o suspension de cirugías o deficit en la capacidad de producción diaria.
4. Riesgos de infeccion del sitio operatorio al existir posibilidad de instrumentos contaminados.</t>
  </si>
  <si>
    <t xml:space="preserve">Se solicita cambio de las refrigeradoras debido a que estas no cumplen con la Norma Nacional de vacunación del Ministerio de Salud 2013. 
Ventajas: Mantener el control y manejo de productos biológicos utilizados en la prevención, control y erradicación de las enfermedades inmunoprevenibles. 
Desventajas: Perdida de medicamentos por variación de la temperatura y el incumplimiento de la normativa de vacunación nacional 2013.
Riesgos de no contar con el bien o servicio:
•	Incumplimiento de la norma de vacunación nacional 2013.
•	Riesgo financiero al tener que comprar nuevos medicamentos en caso de fallo. </t>
  </si>
  <si>
    <t>Actualmente se utiliza glicerol como medio criopreservante, sin embargo, el glicerol no garantiza esterilidad en el proceso, tampoco preservación de la viabilidad celular y además es un líquido viscoso y pegajoso difícil de retirar del tejido y durante la manipulación por parte del médico o enfermero de adhiere a los guantes e instrumentos utilizados en el proceso quirúrgico por lo cual su uso no es conveniente; por esta razón se requiere utilizar medios certificados para criopreservar tejidos a -196°C</t>
  </si>
  <si>
    <t>En el Servicio de Terapia Ocupacional se ofrece atención a pacientes con lesiones cognitivas o conductuales, físicas y/o neurológicas que requieren tratamiento terapéutico integral para el cumplimiento de los objetivos planteados; en la actualidad estos tratamientos se brindan con documentación física (fotocopias e impresiones), que en muchas ocasiones no pueden hacerse porque el tipo de archivo no admite su impresión, por lo que la compra permitiría:  Ampliar las posibilidades de tratamiento con herramientas actualizadas y novedosas, porque se pueden aplicar nuevas tecnologías y programas beneficiosos para el entrenamiento y estimulación cognitiva, física conductual y de otras áreas de los usuarios con alteraciones cognitivas, física conductuales y sensoriales impactando en la imagen de la institución como pionera en dichos tratamientos. Permitirá la simulación y reentrenamiento de puestos de trabajo relacionados con estimular habilidades motrices, sensoriales y cognitivas.  Asimismo, permitirá ahorro operativo y económico, dado que cuando un paciente es remitido para acceder a este tipo de tratamiento (rehabilitación funcional / estimulación cognitiva), debe ser trasladado a La Uruca donde se encuentra más variedad (aunque actualmente es poca y obsoleta), lo que representa un costo económico por concepto de pasajes y viáticos, y albergue cuyo costo actual de este último es de    ₡64 611,17 diarios. Además, los días de incapacidad se disminuyen por que el paciente no debe esperar que haya cupo en La Uruca únicamente. Ahorro de materiales como papel, por cuanto el terapeuta debe imprimir documentos en pdf que contienen material para estimulación cognitiva, actividades manuales de grafomotricidad, precisión, coordinación de movimientos finos.  Por lo que, si se cuenta con los equipos, se puede trabajar con el paciente en estos, sin necesidad de imprimir. Es importante recalcar que en su mayoría los pacientes que requieren acceso a este tipo de tratamiento son pacientes con categoría de atención E3, lo que hace que se abarquen espacios que se pueden descentralizar en otras regiones del país, liberando espacios de atención en la Uruca, impactando también los horizontes de inicio de terapia. Riesgos de no contar con el bien:  Si no se cuenta con este material se reducen las opciones de tratamiento terapéutico a pacientes que requieren intervención en habilidades funcionales, motrices, conductuales, motoras y cognitivas. Dificulta el reintegro de pacientes a sus actividades diarias sociales y laborales, aumentando días de incapacidad. Aumenta los costos, porque el paciente debe desplazarse a La Uruca para cumplir con los objetivos, que en muchas ocasiones incluye viáticos, el hospedaje y pago de pasajes de forma innecesaria. Esta situación de no poder ofrecerle al paciente opciones de tratamiento cognitivo, y al no contar con materiales mínimos, hace que el terapeuta tenga que suplirlo al servicio con materiales propios y caseros, lo que no brinda una adecuada imagen institucional.</t>
  </si>
  <si>
    <t>El personal de CEYE, permanece 8 hrs de pie en posición estática, Salud Ocupacional realizó un estudio de ergonomía y recomienda sillas con ciertas características que se describen en la ficha técnica(se adjunta informe de ergonomía). Se solicitan como nueva necesidad.
Beneficios:
1. Mejora el clima laboral.
2. Se cumple con la recomendación de ergonomía emitida por Salud Ocupacional.
3. Reduce el riesgo de lumbalgias por mala postura.
Riesgos de no contar con el bien
1. pueden aumentar el riesgo de incapacidades laborales, lo que impacta en la producción diaria.
2.Insatisfacción de colaboradores.
3. Incumplimiento con codigo de trabajo, sobre brindar herramientas adecuadas para los trabajadores.</t>
  </si>
  <si>
    <t>El tanque de parafina que se encuentra en el Centro Médico de San Ramón viene presentando problemas de funcionamiento, por lo que según el reporte de la Unidad de Equipo Médico deben ser reemplazado, razón por la cual se incluye en el PAC 2023 por recomendación de la Unidad de Equipo médico. Este equipo se utiliza para tratamiento de procesos de recuperación de lesiones mediante el efecto físico de la temperatura de la parafina a determinada temperatura, entre otros, se hace necesario contar con el mismo en el servicio de terapia física, para no limitar y restringir el tratamiento del paciente que lo requiere y para lo que fue remitido a rehabilitación.  Con su adquisición se logra satisfacer las necesidades por demanda en los usuarios con requerimiento o indicación médica / terapéutica que por su condición requieren los beneficios fisiológicos del agente físico que aporta en específico en la recuperación de los pacientes, percepción positiva en nuestros clientes al contar con equipamiento moderno, confortable y seguro para brindarles su atención sin riesgo de quemaduras por sobre calentamiento, genera ahorro en tiempo operativo contar con tanques de parafina en buen estado, al no requerir sacarle de funcionamiento por un desperfecto que deje fuera de servicio el equipo, que acelera la recuperación de los pacientes por los beneficios que su función aporta en la recuperación de las lesiones tratadas, ahorro en tiempos de espera e incapacidades al no verse afectada la programación de pacientes que no puedan atenderse por la ausencia del equipo y que implique trasladar a centros con capacidad resolutiva o reprogramar su fecha de tratamiento, ahorro financiero al no tener que gestionar reparaciones temporales del equipo, ni generar retrasos en la recuperación de los usuarios que pueda repercutir en costes a la RSS. Sino se cuenta con el bien existe: Riesgo operativo de no poder brindar el servicio, esto al no contar con el tratamiento en agentes físicos solicitado por el médico/ fisioterapeuta, facilitando el tratamiento requerido conforme las lesiones de nuestros usuarios lo que impacta en tiempos de espera, traslados y aforos.  Riesgo de imagen con nuestros usuarios al utilizar equipos con un evidente deterioro por el paso de los años y estar en mal estado. Riesgo al negocio en caso de presentarse una posible responsabilidad civil por lesiones que puedan presentar nuestros usuarios en caso de que falle la calibración de las temperaturas y propicie una quemadura por agente físico con el antecedente y recomendación de cambio por parte de la unidad de equipo médico por obsolescencia. Riesgo de rezago tecnológico, el equipo por remplazar no cuenta con las condiciones de última generación y mejoras tecnológicas para brindar el mejor estándar de calidad. Equipo que ha cumplido su vida útil.</t>
  </si>
  <si>
    <t>Las computadoras son requeridas para completar 1 por cada enfermero de recuperación, necesaria para realizar notas de enfermería de los pacientes asignados y la otra para el encargado de equipos y activos del departamento, quienes se les asignó la tarea de realizar inventario y darle seguimiento a los incidentes de equipos médicos. Las computadoras pueden ser adquiridas a través del Contrato por demanda 2020PP-000018-0001000001 (E20018E) "Compra de Equipo Tecnológico según Demanda"
"Entre las ventanjas de contar con el equipo están:
1. Eficiencia en la realización de notas de Enfermería.
2. Mayor atención a la prestación de servicios de salud.
3. Disposición de reportes sobre estado de los equipos médicos de baja, mediana y alta complejidad en tiempo.
4. Seguimiento al ingreso y salida de equiops y activos del departamento.
5. Mejora en los proceso de control interno sobre la gestión de activos."
"Entre las desventajas de no contar con el equipo están:
1. Profesionales de Enfermería prestando más atendión a la disponibilidad de equipos que a la atención de salud.
2. Ausencia de inventarios de activos con el detalle de los movimientos que se realizan a diario en el departamento."
"Entre los riesgos de no contar con el equipo están:
1. Desatención de los servicios de salud por procurar contar con equipos de cómputo disponibles.
2. Deficiencia en el control y seguimiento de activos."</t>
  </si>
  <si>
    <t xml:space="preserve">De acuerdo con lo indicado en el informe por la Unidad de Seguridad Integral en su visita del 26 de octubre del 2021, se deben de sustituir las actuales cortinas. Actualmente el centro de salud de desamparados se cuenta con cortinas que fueron adquiridas en 2016, y su vida útil ya finalizo, en ese momento se encuentran deterioradas, por el uso y la exposición a las altas temperaturas. Adicional a esto no se cuenta con un contrato de mantenimiento para ellas. 
Beneficio de contar con el bien: El ambiente de los centros de salud juegan un papel importante en la transmisión de los patógenos nosocomiales, los estudios han demostrado que los agentes patógenos tales como la Staphylococcus aureus (MRSA) resistente a la penicilina y Enterococcus resistente a la vancomicina (VRE) se transmiten desde las superficies del entorno a profesionales de la salud y los pacientes, esto genera una transferencia de bacterias de cortinas a guantes siendo vehículos potenciales de infección.
La mayoría de las cortinas estándares están fabricadas con fibras 100% de poliéster, en cambio las que poseen propiedades antibacterianas están elaboradas con alineación metálica incorporando fibras de poliéster entrelazando cada una de ellas, este material es el que rechaza la mayoría de los agentes patógenos y hace que se mantengan limpias por mucho más tiempo, reduciendo el riesgo de contaminación de múltiples patologías a los pacientes.
Las cortinas antibacterianas, aumentan considerablemente el tiempo hasta la primera contaminación, en comparación con cortinas de estándar fabricadas en su mayoría con material de poliéster, o fibras naturales como el algodón o el lino que absorben gran la suciedad y la limpieza es mucho mas compleja. 
Ventajas de contar con el bien: Este accesorio es requerido para dar privacidad al paciente y así proteger la integridad física y moral de nuestros asegurados. Además de utilizarlo como una barrera protectora, en los casos donde se requiere el aislamiento de un paciente por cohorte en casos de que se tenga la certeza o sospecha de que el paciente presenta un microorganismo patógeno. 
Otras de las ventajas de contar con este tipo de cortinas son: 
•	Evita la generación de malos olores en la superficie de la tela
•	Previenen la acumulación o la retención de las cargas eléctricas.
•	Se limpian fácilmente en el lugar y son resistentes a productos de limpieza grado medico
•	Resisten a la combustión y se auto extinguirán cuando la fuente de la llama sea retirada
•	Reduce el costo de lavado o cambio constante de cortina.
•	Resistente más allá de la adherencia de virus, manchas orgánicas, bacterias o microorganismos.
•	Contiene elementos de privacidad para los pacientes.
•	Brinda una imagen de limpieza y da seguridad al paciente que se da una atención de primer nivel.
Desventajas de no contar con el bien: En la actualidad las cortinas presentan rupturas, lo que impide poder contar con una barrera de protección adecuada para la separación de los pacientes, y pone en riesgo a los usuarios de contraer una enfermedad nosocomial al estar en contacto con microorganismos infecciosos. Además, a esto se da una afectación a nivel de imagen institucional, por contar con artículos en mal estado, el usuario tiene una percepción de estar en riesgo al ser atendido en un lugar que no cumple con los requerimientos adecuados para brindar el servicio de salud que garantice su seguridad y atención. </t>
  </si>
  <si>
    <t xml:space="preserve">Las gradas que se encuentran en el gimnasio de consulta externa del área de Terapia Fìsica, están confeccionadas en madera y cuentan con más de 10 años en el servicio, presentando deterioro por comején y puede ocasionar un accidente con pacientes por las astillas de las barandas, pese a que se les ha dado mantenimiento por parte de la dependencia correspondiente, su estado ha ido avanzando, por lo que se considera necesario reemplazar la placa sifa #30192663.  Este no es un equipo médico por lo que no cuenta con ficha de obsolescencia, sin embargo, las mismas al presentar el estado mencionado, ya se reportaron con la Unidad de Activos, Mobiliario y Equipo para su retiro, en el momento en que se cuente con las nuevas, por lo que su reemplazo ayuda a continuar brindando la terapia al paciente. Estas gradas se utilizan para entrenamiento del paciente con lesiones en miembros inferiores, tales como amputados, fracturas de tibia, peroné, platos tibiales, entre otros, por lo que contar con mobiliario en buen estado es primordial para ofrecer un buen servicio a los usuarios.  Al contar con este bien, se pueden reducir los tiempos operativos, porque permite al terapeuta entrenar a los pacientes en subir y bajar gradas, sin tener que desplazarse a realizar la actividad a las gradas del edificio, en caso de que se deterioren más y no sean sustituidas, ahorro a la institución por demandas ante un eventual reclamo por Responsabilidad Civil. Dentro de los riesgos de contar con el bien se encuentran: Riesgo al negocio en caso de presentarse una posible responsabilidad civil por lesiones que pueda presentar el paciente por el mal estado que presentan actualmente las gradas de madera. Riesgo operativo al quedarse el servicio sin el activo, ante un retiro por mal estado, dada la evolución del deterioro que presentan. Riesgo de imagen, por tener equipo en mal estado al servicio del paciente. </t>
  </si>
  <si>
    <t>Según el Manual de Normas para la Habilitación de Farmacias (decreto Nº 30571-S), en la sección de Recurso Material y Equipo (sección 4.3) establece que la farmacia debe poseer una refrigeradora exclusiva para vacunas y una cámara de refrigeración para medicamentos termolábiles.
La sección 4.3.12 indica que la bodega principal deberá, ser dotada de equipos y sistema de monitoreo de temperaturas con alarma que permita detectar fluctuaciones de la temperatura de la cámara de refrigeración, cuartos fríos y otros.
Actualmente dos de los equipos de los que se dispone en las farmacias de servicios hospitalarios presentan fallas irreparables (farmacia UVI y refrigerador de bodega), lo cual conlleva a medidas contingentes no conformes de acuerdo a la normativa vigente (saturación de las cámaras por falta de espacio de almacenamiento). Adicionalmente esto compromete la atención brindada a los pacientes y puede signifcar tiempos de entrega más extensos por motivo de traslado del medicamento.
Riesgos:
- Se han presentado múltiples fallas del equipo de refrigeración de farmacia que podrían haberse detectado más rápidamente al contar con un sistema de monitoreo remoto, a la vez no todas las farmacias cuentan con recurso humano 24/7/365, y no todos los equipos emiten una alarma al salirse de los rangos de temperatura establecidas. Algunos incidentes presentados a nivel hospitalario son:
**En agosto 2020 hubo un inventario comprometido mayor a 6 millones de colones con una pérdida materializada de ¢116 756 por ruptura de cadena de frío de la cámara de refrigeración de bodega en farmacia hospital.
**En noviembre 2020 la cámara de refrigeración de la farmacia UVI presentó un problema de congelamiento y se materializó una pérdida total del inventario almacenado en dicha unidad por ¢1 706 057 correspondiente a vacunas.
**En enero 2021 hubo otra falla, sin embargo, no se materializaron pérdidas debido a la detección oportuna por parte del personal en turno.
**En octubre 2021 la cámara de refrigeración de UVI falló y se comprometieron 83 vacunas en total, representando una pérdida de ¢954 500.
Además, la atención de los pacientes se puede ver comprometida en caso de tener daños de ciertos medicamentos de difícil adquisición e inventario bajo (por ejemplo, complejo de protrombina, protamina, succinilcolina, entre otros). Esto puede significar poner en riesgo la vida del paciente al no contar con el producto o incurrir en compras de emergencia que no son tan expeditas. La pérdida completa de un inventario por falla de una cámara se traduce en reprocesos en la cadena de abastecimiento, debido a que deben hacerse extrapedidos que incrementan los costos de distribución al no estar contemplados dentro del cronograma y entregas programados.
Beneficios:
- Poder enlazar las cámaras de refrigeración de farmacia del Complejo de la Uruca, y poder monitorizar 24/7/365 por parte de un profesional en farmacia e intervenir de manera oportuna en caso de variaciones fuera de rangos de temperatura que comprometan la estabilidad de los medicamentos termolábiles.
- Notificar a personal de equipo médico/mantenimiento acerca un mal funcionamiento de las cámaras de refrigeración para su revisión e intervención según la falla presentada y asegurar un correcto funcionamiento y por el ende, el resguardo adecuado bajo condiciones ambientales establecidas por el laboratorio fabricante. G10</t>
  </si>
  <si>
    <t xml:space="preserve">Mediante la dotación de alfombras antifatiga se pretende disminuir el desgaste físico de los colaboradores de farmacia que requieren mantenerse de pie durante la totalidad de la jornada en actividades de preparación de medicamentos y revisión final, con el fin de mantener la productividad del servicio para brindar una atención pronta a los usuarios. De acuerdo con la Labour Force Survey de la Unión Europea (EU-LFS), en el sector salud, el 60% de los problemas relacionados con el trabajo responden a afectaciones del sistema musculoesquelético, por lo que la salud ergonómica de los colaboradores es un aspecto que no se debe desatender. 
 Entre las ventajas que se derivan de esta adquisición se encuentran: 
Aumentan la satisfacción de los colaboradores al ver atendidas sus inconformidades respecto a las condiciones ergonómicas brindadas. Esto se encadena con un adecuado clima laboral para los colaboradores mediante la aplicación de condiciones óptimas para el desarrollo de sus funciones. Se promueven entre los colaboradores la importancia de la ergonomía como parte de la salud ocupacional, pues se alinean esfuerzos con la institución para la prevención de accidentes y enfermedades laborales. Favorece el rendimiento de los colaboradores dentro del área de trabajo. Disminuye el riesgo de incapacidades por fatiga o lesiones musculoesqueléticas. 
Entre los riesgo asociados de no realizar la adquisición del bien se pueden mencionar: la carencia de alfombras antifatiga aumenta el riesgo de afectaciones musculoesqueléticas por fatiga puesto que las labores requeridas en los puestos de farmacia hacen necesaria la permanencia de pie de los colaboradores por periodos de 8 a 10 horas. Esto aumenta la posibilidad de que eventuales lesiones deriven en accidentes y enfermedades laborales, lo que conlleva a su vez gastos económicos para las partes y una carga emocional para el colaborador, que se ve limitado en su autonomía producto de una lesión. 
 Desde la perspectiva económica, la materialización de una ausencia por desgaste físico se asocia al pago de incapacidades al colaborador afectado y la sustitución de la persona lesionada.  
 Se cuenta adicionalmente con el oficio RSS-TH-00717-2021 con recomendaciones ergonómicas del área de seguridad ocupacional para los puesto de trabajo de pie, del cual, se han aplicado la totalidad de las recomendaciones, excepto la utilización de las alfombras antifatiga, recomendación que se estaría solventando mediante esta compra. </t>
  </si>
  <si>
    <t xml:space="preserve">Se solicita el cambio del equipo por cumplimiento de su vida útil, para con esto dar continuidad en la prestación de los servicios sanitarios, tomando en consideración el PEI 2021-2024 que en sus objetivos establece el recambio tecnológico de la base instalada de equipo. 
Las impresoras de brazalete nos da la el beneficio de completar la información correcta del paciente que se extrae de SIMA, como también una adecuada identificación del paciente hospitalario y ambulatorio.
Únicamente 2 impresoras funcionan de 4 estaciones asignadas para toda la parte de hospitalización.
Contrato E20018E 2020PP-000018-0001000001 (E20018E) "Compra de Equipo Tecnológico según Demanda"
Desventajas:
Riesgo de incumplimiento del PEI 2021-2024. Objetivo: OEP2. Mejorar la infraestructura y los medios tecnológicos para responder a las necesidades de los clientes con servicios y productos de alto impacto.
Riesgo en la aplicación de medicamentos intravenosos al no estar identificado el paciente de manera oportuna.
Impedimento y atraso de la impresión de los brazaletes de los pacientes ingresados a la RSS.
Existe el riesgo de que si estas únicas impresoras dejan de funcionar, debemos realizar la gestión de manera manual, afectando la continuidad de la prestación de los servicios sanitarios y aumentando el riesgo de una mala identificación.
Ventajas:
Cumplimiento correcto de PEI.
Se realiza una correcta identificación del paciente.
Se elimina el riesgos de transcripción de datos.
Se mitiga el riesgo en errores de identificación.
 Se mitiga el riesgo de aplicación de medicamentos erróneos a pacientes.
</t>
  </si>
  <si>
    <t>Se requiere para la revisión de los implantes y materiales que se tienen en custodia, de forma que se pueda verificar los códigos impresos en dichos implantes, los cuales muchas veces son difíciles de ver a simple vista y las luces que se tienen en las áreas de revisión resultan insuficientes.
Entre las ventajas de contar con el equipo están: 
1. Garantiza una visualización correcta de los códigos impresos en los materiales e instrumentales.
2. Ayuda y disminuye el tiempo empleado en la revisión
Entre las deventajas de no contar con el equipo están:
1. Esfuerzo adicional para la revisión de los códigos.
2. Prolongación de tiempos de revisión y retraso en el proceso.
Entre los riesgos de no contar con el equipo están:
1. Lesiones visuales en los colaboradores derivadas del sobreesfuerzo para la verificación de los códigos.
2. Errores de revisión que implican equipos mal rotulados y comprometen el procedimiento de un usuario.</t>
  </si>
  <si>
    <t>Se necesita para evaluación visual detallada del instrumental medico quirúrgico. Al inicio habian 6 lamparas.**Actualmente se cuenta con 2 lamparas en uso en muy mal estado, el resto no están en CEYE proque se las llevó equipo médico las cuales estan totalmente fuera de uso. Se adjuntan las guías de reemplazo y No se cuenta con placas sifa. Adicional se solicitan 2 como nueva necesidad que se necesitan para cumplir conla normativa interna oficializada  en los instructivos INS-RSS-SCA-SEE-ITV-001 y 002, para mejorar el control de calidad de la esterilización; una para área de recepción y lavado.
Beneficios:
1. Cumplimiento de la normativa interna para inspección y armado de los instrumentos y cajas medico-quirúrgicas.
2.Permite identificar daños pequeños en instrumental y en instrumentos ortopedicos especializados que solo se observan bajo lupa, para solicitar sustituicion o reparación.
3.Brindar una herramienta adecuada al personal para cumpir con la inspección visual y detallada de instrumentos finos y delicados así como luz adecuada, según el código de trabajo.
4.Beneficia la salud ocupacional de los colaboradores, en cuanto a ergonomía y salud visual.
Riesgos de no contar con el bien:
1.Incidentes de no conformidad por instrumental contaminado con materia orgánica.
2. Riesgos de infección en usuarios por falta de controles de calidad en inspección del instrumental.
3. Suspención o retrazos en cirugías, por canastas contaminadas.
4. Insatisfacción del cliente interno por incidentes.</t>
  </si>
  <si>
    <t xml:space="preserve">En el servicio de Terapia Física de Consulta Externa se cuenta actualmente con poleas confeccionadas por el mismo personal, quienes con recursos propios han comprado implementos en ferreterías que cumplan con la función de que el paciente pueda hacer ejercicios para la movilización del hombro.  Estas se encuentran a la fecha deterioradas y no son avaladas para uso terapéutico, porque como se indicó son “hechizas”.  Por esta razón, con el fin de brindar al paciente un tratamiento con implementos adecuados y acordes con la política de calidad y calidez de la Red, se requiere la compra de estas poleas diseñadas para ejercicios que ayuden al paciente a mejorar el rango de movimiento de hombro, fuerza, movilidad y flexibilidad, en lesiones como: tendinitis, síndrome de hombro congelado, lesión en el manguito rotador, procesos postquirúrgicos inmediatos, capsulitis y bursitis.   Durante el 2021, se realizaron en la RSS 2020 cirugías de miembro superior, entre ellas reparación de manguito rotador, reducción de clavícula, reducción de cabeza humeral, etc, cuyos pacientes requieren de este artículo para su rehabilitación, beneficiando la recuperación optima de los usuarios que reciben terapia, esto evita contracturas y limitaciones funcionales en dicha articulación que posteriormente se deban indemnizar en las citas de valoración de daño corporal. Con la compra de estas poleas se obtienen beneficios en el ahorro de tiempo operativo ya que facilitará la ejecución de ejercicios por parte del paciente, lo que permite al terapeuta la atención de los otros pacientes a su cargo al mismo tiempo. Riesgos de no contar con el equipo:  Si no se cuenta con el dispositivo, se continúa brindando el tratamiento con las poleas hechizas mencionadas, lo que implica utilizar artículos no avalados para uso terapéutico, además que se afecta la imagen institucional. </t>
  </si>
  <si>
    <t xml:space="preserve">Se necesita para marcaje del instrumental médico quirúrgico pieza por pieza. Cada vez que se daña la cinta o se envía a mantenimiento y afilado la cinta se retira y se cambia por una nueva. Se realizan gestiones para solicitarlas por medio del CEDINS en Oficio RSS-QX-00283-2022. Sin embargo, me indican que se debe tener presupuesto para el trámite de nueva necesidad.
Beneficios:
1.Permite identificar y distribuir cada instrumento según área y especialidad.
2.Permite identificar instrumentos extraviados o equivocados en otras canastas.
3. Permita un armado y producción de canastas más rápido y ágil lo que aumenta la productividad.
Riesgos de no contar con el bien:
1.De no contar con ello el proceso de armado y distribución es más lento,  más tiempo de mano de obra.
2. Riesgo  se traduce en posibles extravíos, errores de armado de canastas y posibles retrazos en cirugías.
3. Desorganización de stock de instrumental de otros servicios. </t>
  </si>
  <si>
    <t>Dado que la exposición a radiaciones ionizantes es nociva para la salud, se debe garantizar que las personas se expongan lo menos posible a estas.
En la RSS-INS se utiliza equipo de protección personal para disminuir la dosis de radiación que recibe el personal y el público que debe acompañar a los pacientes durante se realizan estudios que involucran exposición a radiaciones ionizantes tal y como se indica en el Manual de procedimientos, avalado por el Ministerio de Salud, de las instalaciones que albergan equipos emisores de radiaciones ionizantes.
Los delantales de protección contra radiaciones ionizantes son propensos a daños cuando no se almacenan de manera correcta, acortando la vida útil de los mismos. Los percheros contribuyen a conservar los delantales en buen estado por más tiempo, evitando gastos adicionales por reposición de delantales.
Este perchero puede ser adquirido a través de contratación 2020LA-000031-0001000001.</t>
  </si>
  <si>
    <t xml:space="preserve">El activo será utilizado para cubrir las necesidades de capacitación y asesorías que realiza en sitio el ingeniero de Salud Ocupacional asignado a la Región Central Noreste, como parte del proceso de fidelización de empresas que operan en Heredia, empresas adscritas al programa de Consultorios Médicos Laborales y como parte del programa de sensibilización del Departamento de Prevención y Promoción. Los responsables de T.I. han manifestado que el bien podrá ser adquirido a través de la contración por demanda n° 2020PP-000018-0001000001 (E20018E) "Compra de Equipo Tecnológico según Demanda". El equipo utilizado actualmente se encuentra clasificado como obsoleto por responsables de TI. Esa condición, su constante uso y el desgaste acumulado, repercute en su funcionamiento y genera detrimento del servicio; ya que no tiene la misma respuesta y falla frecuentemente, impidiendo la buena marcha de las actividades programadas. </t>
  </si>
  <si>
    <t xml:space="preserve">En el Banco de Tejidos no hay cristalería volumétrica para preparar soluciones de desinfectantes para el proceso de desinfección de los tejidos, los cálculos y preparación se realizan inexactos por esta razón; sin embargo para poder validar los métodos de desinfección actuales se requiere utilizar cristalería graduada y autoclavable.
1.	Ventajas de contar con cristalería:
A.	Contar con la cristalería volumétrica adecuada para determinar volúmenes exactos de reactivos y preparar soluciones con una concentración exacta.
B.	Contar con cristalería que permita esterilizarse por autoclave para preparar soluciones estériles y de esta manera garantizar la esterilizad del tejido.
C.	Reducir el tiempo de preparación de las soluciones desinfectantes que se emplearán para el proceso de desinfección de los tejidos y por ende reducir el tiempo de procesamiento de los tejidos.
D.	Reducir la posibilidad de contaminación de los tejidos durante su procesamiento, al contar con cristalería volumétrica estéril disponible para su uso.
E.	Reducir la posibilidad de infecciones a los Pacientes trasplantados con los tejidos producidos en el Banco de Tejidos.
Riesgo de no contar con la cristalería volumétrica 
A.	Incremento en el tiempo de producción de los tejidos, al no contar con la cristalería adecuada para su debido procesamiento.
B.	Incremento en la posibilidad de producción de tejidos contaminados microbiológicamente al no contar con la cristalería adecuada estéril.
C.	Incremento en los costos de producción de los tejidos al no contar con cristalería graduada que permita establecer volúmenes exactos de los reactivos a utilizar; por lo cual esto podría inducir a desperdicios de los reactivos empleados.
D.	 Al no contar con cristalería volumétrica, no se va a lograr los rendimientos deseados; por lo cual los Especialistas podrían optar por comprar tejidos de Bancos de Tejidos que, si procesen los tejidos con metodologías de vanguardia, incrementando los costos operativos del proceso y por ende los costos de los trasplantes. 
E.	Al no adquirir esta cristalería el Banco de Tejidos no innova y por tanto no experimenta procesos de mejora continua con el objetivo de mejorar la calidad de recuperación de los pacientes.
F.	Reducir el riesgo de demandas o quejas por parte de los Pacientes trasplantados por tejidos infectados.
</t>
  </si>
  <si>
    <t>No se cuenta con este tipo de sillad de ruedas en el hospital, mismas que son requeridas para la atencion y el confort de los lesionados medulares y con secuelas de daño neurologico, que durante su estancia requieren movilizacion tempranada en silla ruedas que beneficia su estado general y recuperacion. A la fecha se ha tenido que recurrir a prestamos de otros servicios para suplir la necesidad. 
Ventaja: Cumplimiento Normativa de habilitación y bioseguridad. Contar con equipos seguros y en buenas condiciones para el traslado de los pacientes. Disminuir tiempo de espera para la atención, Confort y comodidad.
Desventaja: Incumplimiento de normativa, utilización de equipos no seguros por parte de los pacientes, riesgo de caídas o reagravación de lesiones, Afectación de la imagen institucional.
Riesgos de no contar con el bien o servicio:
•	Incumplimiento de Normativa de habilitación y bioseguridad.
•	Retraso en la atención por equipos insuficientes.
•	Riesgo de caídas por equipos en mal estado.
•	Afectación de la imagen institucional</t>
  </si>
  <si>
    <t>En el centro de Salud Regional de Grecia, se requiere la sustitución de las sillas ortopédicas placas SIFA 30169840 y 30141070 ya que cumplieron con su vida útil, según informe remitido mediante oficio RSS-LO-00130-2022  por parte del departamente de equipo médico, que el mismo esta proyectado para sustitución.  La función de este equipo es imprescindible para garantizarnosla correcta movilización y confort  de nuestros usuarios sin incurrir en riesgos agregados que pongan en peligro la salud de nuestros pacientes.   Beneficios A. Ofrecer un servicio calidad y con tecnología de punta a los clientes de seguros obligatorios y comerciales que distribuye el Instituto Nacional de Seguros, demostrando que la institución se preocupa por ofrecerle a nuestros clientes servicios con calidez, pero también con calidad tecnológica. B. Facilita el traslado de pacientes que requieren silla de ruedas dada las lesiones que presenten y limiten su movilidad. C. Aumenta la seguridad y confort de nuestros pacientes en los diferentes servicios ofrecidos Riesgos: A. Riesgo operativo por no contar con equipo para el traslado de pacientes. B. Riesgo de imagen por tener sillas en mas estado que puede devenir en caídas o lesiones cortantes en los pacientes.</t>
  </si>
  <si>
    <t>Se requiere de un EPP para manipular Nitrógeno Líquido ( -196°C), hasta el momento no se ha criopreservado en el Banco de Tejidos y vamos a iniciar con este proceso, en caso de que nos aprueben este insumo indispensable para e proceso:
Durante la manipulación de nitrógeno líquido a -196°C  por parte del personal del banco de tejidos implica algunos riesgos para el personal como por ejemplo una salpicadura de  nitrógeno en la piel la quemaría de manera inmediata; por lo cual para lograr la criopreservación de una manera segura para el personal  se requiere de un equipo de protección personal para realizar este proceso de una manera segura para el personal.  
1Ventajas de contar con un equipo de protección personal para criopreservación:
A.Contar con el equipo de protección personal para evitar accidentes o lesiones por quemaduras en el personal del Banco de Tejidos.
B.Utilizado para preservar células y tejidos a bajas temperaturas  a -196°C, provee las condiciones seguras de criopreservación. 
C.Evitar accidentes laborales en el personal del Banco de Tejidos.
D.Reducir significativamente el riesgo de accidentes laborales ocasionados por salpicaduras del nitrógeno líquido en el personal del Banco de Tejidos 
Riesgo de no contar con este EPP 
A.Incrementa el riesgo de incapacidades por parte del personal del Banco de Tejidos.
B. Al no contar con este equipo no se podría criopreservar  tejidos , lo cual repercutiría en la posibilidad de contar con un Banco de Tejidos Subutilizado y con equipos subutilizados, ya que a nivel interno se cuenta con un Banco de Tejidos y con equipos para criopreservar desde el año 2015 sin uso, contamos personal técnico capacitado para procesar los tejidos de manera óptima y ofrecer tejidos que cumplan con criterios de calidad de Bancos de Tejidos a nivel mundial, que garantizan trasplantes más eficientes para los Pacientes; sin necesidad de requerir compras externas.
C.Al no adquirir este EPP el Banco de Tejidos no innova y por tanto no experimenta procesos de mejora continua con el objetivo de mejorar la calidad de recuperación de los pacientes.
D.Riesgo de demandas por no contar con las condiciones de seguridad ocupacional apropiadas para las labores del personal del Banco de Tejidos.</t>
  </si>
  <si>
    <t>Miércoles 21 de abril de 2021 se realizó un análisis del proceso de farmacia de Hospital por parte del ingeniero Fabián Corrales.
Se recomienda:
Colocación de una alfombra antifatiga en la estación de alisto de los medicamentos debido a que los asistentes pasan toda la jornada de pie.
Beneficios:
- Las alfombras antifatiga son ergonómicas con superficie acolchada, lo que permite reducir la presión a nivel de miembros inferiores y favorecer la circulación en las piernas, retrasando la fatiga en la persona trabajadora al realizar trabajos de pie.
- La colocación de dichas alfombras en la farmacia fue una recomendación avalada por la Unidad de Salud Ocupacional e Inteligencia Estratégica.
- Las alfombras antifatiga han comprobado que pueden reducir la tensión física por estar de pie en un 50 %; de este modo, reducen el dolor físico y los efectos a largo plazo en los pies, las piernas y la espalda.
Riesgos: 
- Mayor cansancio y dolores asociados en los colaboradores. Esto puede tener impacto en el número de incapacidades del personal y su rendimiento general. A su vez esto tiene repercusiones en la generación de horas extra y las cargas laborales por bajas de personal.
- La imagen de la institución ante el cliente interno puede verse afectada al no brindar condiciones de ergonomía durante la realización de sus labores.</t>
  </si>
  <si>
    <t>En el año 2021, se adquirieron 2 termoselladoras de papel mixto grado médico con impresión, para ese entonces la empresa las dio con cintas para un año, por lo que ahora se necesita adquirur. Se usa para el loteo del empaque del  instrumental medico quirúrgico. Se realizan gestiones para solicitarlas por medio del CEDINS en Oficio RSS-QX-00290-2022. Sin embargo, me indican que se debe tener presupuesto para el trámite de nueva necesidad.
Beneficios:
1.Permite cumplir con el instructivo INS-RSS-SCA-SEE-ITV-015.
2. Permite el loteo rápido para dar trazabilidad a los paquetes.
Riesgos de no contar con el bien:
1.Retrazos en el proceso de loteo de forma manual.
2.Mayor gasto por necesidad de asignar más mano de obra a ese proceso. 
3. Riesgo de no contar con instrumental por proceso lento y retrazos en cirugías.
4. Subutilización de un recurso de alto costo que se compró para esa funcionalidad.</t>
  </si>
  <si>
    <t>A nivel de la unidad se establece un cronograma de recambio de los carros de servicio, ya que con el uso se van desgastando. 
Dentro de los beneficios de contar con este equpo están: hacer uso efectivo de los recursos del hospital, ya que lo que se solicita es el vaso de la licuadora que está dañado, mientras que el motor está en optimas condiciones; hacer más eficiente el proceso, ya que se contaría con dos vasos, lo que permita que se pueda utilizar el mismo equipo en dos procesos diferentes con minutos de diferencia; disminuir el riesgo de contaminación, al utilizar un vaso por área de preparación; brindar atención a la preparación de alimentos para los pacientes, según el menú establecido, sin choques en el proceso. 
Otros de los beneficios son: contar con equipo en buen estado para realizar las labores diarias; aAhorro de tiempo en ejecución de labor, al agilizar el proceso de distribución de alimentos en hospitalización, pacientes ambulatorios y albergue; ahorro en recurso humano, ya que el carro permite un traslado continuo de bandejas, mientras que si no está disponible debe destinarse mayor recurso para realizar dicha función.
Dentro de los riesgos de no contar con el equipo están: Riesgo operativo, por atraso en la distribución de dietas de los pacientes, ya que es el carro con el cual se traslada las bandejas de alimentos a cada una de las camas, salón por salón; riesgo de lesiones al tener que realizar un sobre esfuerzo de traslado continuo de objetos pesados de un área a otra ya que el equipo es utilizado traslada bandejas y ollas con alimentos en cocina central, con ello agiliza el proceso y evita sobre esfuerzos en el personal; riesgo de accidente, ya que los carros actuales se van desgastando, ocasionando un aumento en el riesgo de accidentes, ya que en ellos se movilizan las bandejas y vajilla de alimentos de los pacientes. El equipo dañado se le traban las llantas y se vuelca el contenido. También al tener las llantas trabadas genera sobre esfuerzo en el personal para llevar los carros con las bandejas, ocasionando lesiones; atraso de la atención de los pacientes y operatividad del servicio a brindar
Es imprescindible su compra, ya que el equipo con el cual se movilizan las bandejas de alimentos entre los salones del hospital y áreas ambulatorias; además se traslada bandejas; ollas e insumos en cocina central, con ello agiliza el proceso y evita sobre esfuerzos en el personal que pueda conllevar a lesiones.</t>
  </si>
  <si>
    <t xml:space="preserve">SEGÚN LA NORMA DE HABILITACIÓN DE SERVICIOS DE EMERGENCIAS, EL CUARTO ASEPTICO EN EL PUNTO  3.14.1. REQUIERA CONTAR CON  ESTANTERIA DE ACERO INOXIDABLE PARA EL ALMACENAMIENTO DE MATERIALES ESTERILES DEBIDAMENTE ROTULADO EL CUAL EN ESTE MOMENTO SE ENCUENTRA EN MAL ESTADO TIENE BORDES FILOSOS Y LAS PUERTAS NO CIERRAN ADECUADAMENTE POR LO QUE EL PERSONAL HA TENIDO HERIDAS SECUNDARIAS A ESTO.  EL NO CONTAR CON EL BIEN IMPLICA NO CUMPLIR CON LAS NORMAS DE HABILITACION DEL MINISTERIO DE SALUD POR LO QUE NOS EXPONE A SANCIONES O CIERRE DEL AREA Y ADICIONALMENTE NO CONTARIAMOS CON UN LUGAR PARA EL ALMACENAMIENTO DEL INSTRUMENTAL POR LO QUE NO SE PUEDE BRINDAR EL SERVICIO DE CIRUGIA MENOR A NUESTROS USUARIOS.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
    </t>
  </si>
  <si>
    <t xml:space="preserve">El servicio de farmacia se encuentra trabajando en el desarrollo de un programa de atención farmacéutica para los usuarios de la RSS incluido y aprobado como parte del PAO-PAC 2022, por lo que la dotación de una computadora portátil permitiría la educación de los usuarios en el  sitio de atención, así como el desplazamiento del farmacéutico a este punto. Este insumo permite el apoyo en recursos multimedia e interactivos para la educación de los usuarios, reproduccion de videos, presentaciones, imágenes. Favorece el registro en tiempo real de las intervenciones efectuadas por el farmacéutico en el expediente electrónico del usuario, de conformidad con las buenas prácticas promovidas por el Comité de expediente Clínico de la RSS. Con miras a la incorporación del farmacéutico en visitas domiciliares, este insumo facilita el registro inmediato de información no solo en el expediente electrónico del ususario sino en los repositorios de almacenamiento oficiales de la institución, de conformidad con las recomedaciones de resguardo de datos y seguridad de la información que promueve la institución. La práctica de registro en sitio evita la duplicidad de tareas suprimiendo el apunte de intervenciones farmacéuticas en medios manuales para posteriormente transcribirse en medios digitales, disiminuyendo también la probabilidad de error por digitación. </t>
  </si>
  <si>
    <t xml:space="preserve">En el  Servicio de Terapia Física de Consulta Externa se encuentran implementos utilizados para la rehabilitación del paciente que no cuentan con placa de activo institucional, pero que con el paso de los años van deteriorándose por el uso que se les da, los cuales, con base en el criterio del profesional se determina la necesidad de reemplazarlos, siendo esto la situación que presentan las bolas medicinales. Actualmente están desgastadas por el uso y algunas ya se reventaron por lo que no se cuenta con ellas.   Los beneficios de contar con estas bolas son realizar trabajo de fortalecimiento, coordinación y propiocepción en gimnasio con el objetivo de mejorar en el paciente la fuerza y el equilibrio, así como la coordinación y velocidad de reacción.   Asimismo, se genera ahorro en tiempo operativo ya que, al contar con el set de bolas medicinales, esto le permite al terapeuta trabajar varios pacientes con diversos ejercicios al mismo tiempo. Asimismo, estos implementos que pueden ser utilizados para la rehabilitación del paciente, benefician su recuperación y por ende el paciente se puede reincorporar a su vida laboral y/o social en menor tiempo, lo cual impacta en tiempos operativos y en el periodo de incapacidad del paciente. Riesgos de no contar con el bien: Riesgo operativo de no poder brindar el servicio, esto al no contar con los accesorios que faciliten el tratamiento requerido conforme las lesiones de nuestros usuarios lo que impacta en tiempos de espera, traslados y aforos. Riesgo de imagen con nuestros usuarios al utilizar bolas medicinales en evidente deterioro por el paso de los años y estar en mal estado. Riesgo al negocio en caso de presentarse una posible responsabilidad civil por lesiones que puedan presentar nuestros usuarios en caso de que se utilicen implementos en mal estado que ocasionen algún incidente (Las bolas tienen arena dentro de estas). No poder brindar tratamiento con los implementos que tengan las condiciones idóneas ajustados a los estándares de calidad. </t>
  </si>
  <si>
    <t xml:space="preserve">Vaso de la licuadora dañado y motor en buen estado. La licuadora es industrial, por lo que su valor es elevado y al estar funcionante, puede seguir utilizándose con el cambio del vaso de la licuadora (se adjunta cotización de la licuadora completa y el vaso)
Se requiere la compra para suplir el vaso dañado por el desgaste que sufre con el uso. 
Es imprescindible su compra para poder usar la licuadora en las preparaciones diarias establecidas en el menú hospitalario, el no contar con el mismo ocasiona un atraso en la preparación de dietas. 
Dentro de los beneficios de comprar está: hacer uso efectivo de los recursos del hospital, ya que lo se solicita el vaso de la licuadora que está dañado, mientras que el motor está en óptimas condiciones; hacer más eficiente el proceso, ya que se contaría con dos vasos, lo que permita que se pueda utilizar el mismo equipo en dos procesos diferentes con minutos de diferencia; disminuir el riesgo de contaminación, al utilizar un vaso por área de preparación; brindar atención a la preparación de alimentos para los pacientes, según el menú establecido, sin choques en el proceso; disminuir el riesgo de contaminación, al utilizar un vaso por área de preparación.
Otros beneficios Se genera un ahorro, ya que al comprar solo el vaso de la licuadora permite un gasto menor, ya que el equipo completo cuesta cuatro veces el valor de vaso. También hay una disminución del tiempo operativo, al contar con un equipo completo para uso en las preparaciones del paciente, actualmente es un equipo subutilizado. También se disminuye el riesgo de contaminación cruzada, ya que existiría un equipo por área y hay ahorro en tiempo y recurso humano. El contar con un equipo permite que el proceso sea más eficiente, además de que se logra según lo establecido por el ministerio de Salud, en cuanto al proceso de desinfección.
Dentro de los riesgos Daño del motor de la licuadora por no usarlo o desecho de un equipo que aún tiene valor en libros y que puede utilizarse, existiendo pérdida económica para la institución. Atraso en las preparaciones que se deben realizar, ya que no se cuenta con un vaso de licuadora para elaborar preparaciones en el tiempo requerido en diferentes áreas. Sobre carga de trabajo en el equipo que está funcionando, existiendo un riesgo de que se dañe la licuadora de otras áreas al tener que trasladarlo de un área a otro para utilizarla. Existe el riesgo de contaminación cruzada, ya que se debe usar el mismo vaso de licuado para el área de cocina central y la mesa fría (batidos y refrescos). </t>
  </si>
  <si>
    <t>ESTE TIPO DE TIJERA TIENE MULTIPLES FUNCIONES Y SE PUEDEN UTILIZAR POR TODO EL PERSONAL EN SITUACIONES DE EMERGENCIA. DENTRO DE SUS HERRAMIENTAS SE ENCUENTRAN CORTA ANILLOS, CORTA FAJAS, CONTIENE UNA LLAVE PARA TANQUES DE OXIGENO Y LA HABILIDAD DE CORTAR TODO TIPO DE MATERIAL COMO VENDAJES, ROPA ENTRE OTROS.  EN EL ABORDAJE DEL PACIENTE POLITRAUMATIZADO, ES NECESARIO  HACER RETIRO DE TODAS LAS PRENDAS QUE CUBREN A LOS USUARIOS CON EL FIN DE REALIZAR UNA REVISION COMPLETA Y DETALLADA.  ESTO ES PARTE DEL PROTOCOLO DE ABORDAJE DE LOS PACIENTES POLITRAUMATIZADOS INTERNACIONAL ATLS (SOPORTE AVANZADO DE TRAUMA.  EL NO CONTAR CON EL INSUMO IMPLICA TENER QUE UTILIZAR INSTRUMENTAL QUE NO ESTA DISEÑADO PARA CUMPLIR LAS FUNCIONES DE ESTA TIJERA LO QUE IMPLICA UN DETERIORO MAYOR DEL INSTRUMENTAL Y POSIBLES LESIONES SECUNDARIAS A NUESTROS USUARIOS.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t>
  </si>
  <si>
    <t>El servicio de  Terapia de Lenguaje cuenta con el  equipo BTL-4000 Smart – Premium, por lo que con la adquisición de esta sonda se le podría adaptar y permitiría tratar alteraciones de la voz provocadas por lesiones físicas (ejemplo: causadas por accidentes de tránsito, largos periodos de intubación, causas iatrogénicas, mal uso de la voz realizado por docentes y otros profesionales de la voz).  Su adquisición favorece la inclusión laboral y social de los pacientes de la RSS que presentan alteración de la voz por lesiones físicas.  Aumenta los servicios que brinda terapia de lenguaje dentro de la RSS. Al contar con esta alternativa terapéutica el tiempo de recuperación para el paciente, es menor, lo que significa ahorro en tiempos operativos, en incapacidades. Hay mayor aprovechamiento del equipo con que se cuenta.  Si no se cuenta con este bien, se presentan los siguientes riesgos: Aumento de los costos asociados al tratamiento de los pacientes, Rezago tecnológico, Incremento del tiempo operativo y por ende disminución en la calidad del servicio por disponer de menos tiempo de atención para otros pacientes. Según lo indicado por la Unidad de Equipo médico se estaría gestionando a través del contrato que se tiene actualmente con el proveedor 2021PP-000034-0001000001</t>
  </si>
  <si>
    <t xml:space="preserve">Se requiere contar con viales de criopreservación adecuados para resistir temperaturas de -196°C , que sean de polipropileno y que no sean propensos a quebrarse o a desprender material que podría quedar inmerso en el tejido a trasplantar , se requiere de estos viales estériles; todo esto para garantizar tejidos que cumplan con características de calidad y esterilidad que los clasifique como aptos para el trasplante. Actualmente se utilizan viales de vidrio reutilizables y se han presentado incidentes en los cuales el vial se quebró y como acción correctiva tuvimos que descartar el tejido que contenía este vial; por tanto, los viales de vidrio no son una opción segura para almacenar tejidos, y por otro lado este tipo de material no resiste condiciones de criopreservación por lo cual se requiere de estos crioviales que permitan almacenar tejidos con un volumen adecuado para almacenar tejidos de diferentes pesos o dimensiones; ya que en un vial pequeño podríamos almacenar tejidos de únicamente un peso bajo o un tamaño pequeño; por lo contrario con un vial grande podemos utilizarlo para diferentes aplicaciones
1.	Ventajas de contar con los crioviales:
A.	Contar con envases o material de empaque adecuado para el proceso de criopreservación para conservar los tejidos en óptimas condiciones de calidad.
B.	Este tipo de viales son de polipropileno por lo cual no se quiebran y reducen el riesgo de presencia de objetos punzo cortantes en las cirugías y a la vez se reduce el riesgo de presencia de fragmentos de vidrio en el tejido.
C.	Utilizado para preservar células y tejidos a bajas temperaturas -80 a -196°C, provee las condiciones seguras de criopreservación y se garantiza viabilidad celular 
D.	Este medio es recomendado para criopreservar tejidos y conservar sus características mecánicas y biológicas.
E.	Con la utilización de crioviales y por ende utilizando procedimientos de criopreservación garantizamos que estamos cumpliendo con procedimientos de almacenamiento de tejidos mundialmente utilizados, con lo cual garantizamos que estamos trasplantando células vivas al receptor.
F.	Al contar con este insumo a nivel interno se reducirán los tiempos de recuperación de los pacientes en los cuales se utilicen tejidos producidos bajo este tratamiento ya que se garantiza la viabilidad celular de los mismos.
G.	Reducir significativamente el riesgo de producción de un tejido que no cumpla con características microbiológicas para el trasplante y por ende reducir el número de infecciones posterior a las cirugías que involucren trasplantes de tejidos.
2.	Riesgo de no contar con los crioviales:
A.	Incremento en el tiempo de las incapacidades ya que con el método de producción de tejidos que actualmente se utiliza estamos reduciendo el potencial de osteogénesis que los tejidos biológicos o naturales.
B.	Contar con un Banco de Tejidos Subutilizado y con equipos subutilizados, ya que a nivel interno se cuenta con un Banco de Tejidos y con equipos para criopreservar desde el año 2015 sin uso, contamos personal técnico capacitado para procesar los tejidos de manera óptima y ofrecer tejidos que cumplan con criterios de calidad de Bancos de Tejidos a nivel mundial, que garantizan trasplantes más eficientes para los Pacientes; sin necesidad de requerir compras externas.
C.	 Al no contar con estos crioviales, no se va a lograr los rendimientos deseados; por lo cual los Especialistas podrían optar por comprar tejidos de Bancos de Tejidos que si procesen los tejidos con metodologías de vanguardia, incrementando los costos operativos del proceso y por ende los costos de los trasplantes. 
D.	Al no adquirir este insumo el Banco de Tejidos no innova y por tanto no experimenta procesos de mejora continua con el objetivo de mejorar la calidad de recuperación de los pacientes.
E.	Reducir el riesgo de demandas o quejas por parte de los Pacientes trasplantados por presencia de fragmentos de vidrio en los tejidos.
 </t>
  </si>
  <si>
    <t>Actualmente se cuenta con una impresora placa SIFA 50076088 en mal estado y obsoleta, la cual fue entregada con el llave en mano del Hospital,  por lo que TI no se encarga de ninguna reparación, no hay contrato de mantenimiento ni reparación. Se necesita para el loteo del empaque en papel crepado y textil del  instrumental medico quirúrgico. Permite cumplir con el instructivo INS-RSS-SCA-SEE-ITV-015. Ya existe un contrato para sustitución N°: 2020PP-000018-0001000001 (E20018E) "Compra de Equipo Tecnológico según Demanda".
Beneficios:
1.Permite cumplir con el instructivo INS-RSS-SCA-SEE-ITV-015.
2. Permite el loteo rápido para dar trazabilidad a los paquetes.
3. Disminuye el tiempo de producción de grandes cantidades, por ej loteo de 200 curaciones o 100 Retira hilos. 
Riesgos de no contar con el bien:
1.Retrazos en el proceso de loteo de forma manual, si no se tuviera se tendría que lotear a mano, grandes cantidades diarias, podría implicar riesgo laboral de tunel carpal por loteo manual.
2.Mayor gasto por necesidad de asignar más mano de obra a ese proceso. 
3. Riesgo de no contar con instrumental por proceso lento y retrazos en cirugías.
4. Subutilización de un recurso de alto costo que se compró para esa funcionalidad.</t>
  </si>
  <si>
    <t>La adquisición de estos implementos deportivos, permitirá implementar un programa de deporte adaptado para los pacientes de rehabilitación con lesión medular.  El programa tiene como objetivo insertar a los pacientes con lesiones crónicas a iniciar en disciplinas deportivas como método de incorporación a la sociedad, se trabajará refiriendo a los pacientes interesados en participar y que cumplan con las características necesarias para la práctica deportiva. Al adquirir los implementos deportivos se logra innovar e incursionar en la modalidad del deporte adaptado como método de reinserción social a los pacientes lesionados medulares, así como la proyección de la institución. El proyecto fue presentado en Gerencia General de la RSS, por lo que ya cuenta con su aval, siendo de interés institucional.  Asimismo, representa impacto de imagen institucional al beneficiar a la población atendida en la Red, en la incursión de la práctica deportiva para reinserción de las comunidades y equipos deportivos.  El riesgo de no contar con los insumos es no poder iniciar con el proyecto de deporte adaptado para los pacientes de rehabilitación por falta de implementos para su desarrollo, mismo que beneficia la imagen institucional y le permite al paciente explorar deportes, conocer sus habilidades desde su nueva realidad, incorporándose a equipos de deporte adaptado en su comunidad.</t>
  </si>
  <si>
    <t xml:space="preserve">Se requiere para la actualización de datos personales, así como para la identificación correcta de nuestros usuarios, dando cumplimiento a normativas en identificación de los asegurados y para el cumplimiento de una de las premisas de Seguridad Integral de todos los centros de salud a nivel mundial, que consiste en la "identificación correcta del paciente", para evitar los riesgos de incidentes en salud. 
En cuanto a beneficios cualitativos de contar con el bien tenemos: 
A. Una identificación correcta de todos los usuarios, lo cual es de importancia legal y una de las consignas de Seguridad Integral en todos los servicios de salud a nivel mundial. 
B. Expediente electrónico completo en cuanto a datos personales, incluyendo el debido registro fotográfico actualizado.
C. Buena imagen institucional al mantener un registro adecuado de identificación y disminuir riesgos en incidentes de pacientes por una inadecuada identificación.
Los beneficios cuantitativos de contar con el bien son:
A. Ahorro de costos en las pólizas al minimizar el riesgo de error a la hora de la identificación de los usuarios para asignación de citas, estudios, programaciones de cirugías, entre otros.
B. Ahorro de costos en procesos legales por una inadecuada identificación del paciente. 
C. Ahorro de costos en complicaciones médicas con responsabilidad civil por errores de identificación del usuario.
El no contar con el bien, habiendo dos plataformistas, implica que un 50% de los usuarios atendidos, están identificados parcialmente, sin contar con un registro fotográfico actualizado. Según las estadísticas de los Indicadores de Gestión de la RSS brindados por Inteligencia Estratégica, Pérez Zeledón atiende mensulamente un promedio de 709 pacientes, lo cual quiere decir que aproximadamente 350 quedan sin su registro fotográfico, y que es inviable y poco práctico que la fotografía sea tomada por el plataformista que sí cuenta con la cámara, pues ello implicaría aumentar al doble el tiempo de atención, pues el programa está por caso y usuario SIMA. Esto nos lleva a los siguientes riesgos e inconvenientes:
A. Riesgo operativo: retrocesos al tramitar procesos en el paciente equivocado.
B. Riesgo financiero: procesos legales debidos a una inadecuada identificación del usuario (demandas civiles, recursos de amparo).
C. Riesgo de imagen: deterioro de la imagen institucional al presentar deficiencia tecnológica para una correcta identificación de sus usuarios en la RSS.
</t>
  </si>
  <si>
    <t>Se requiere en sala de cirugía del CSR de Liberia, para brindar una atención de calidad con un diagnóstico más eficiente y asertivo.  Equipo indispensable para examinar oídos, nariz y garganta. Ventajas: nos permite obtener un diagnóstico certero y preciso al recibir atención médica en nuestros consultorios médicos y a la vez brindar un servicio eficiente y de calidad.  Riesgos:  El no contar con un diagnóstico específico incurría en un gasto adicional en días de incapacidad innecesarios y complicaciones en las lesiones de los pacientes.</t>
  </si>
  <si>
    <t xml:space="preserve">Actualmente los servicios de Terapia Ocupacional de Heredia, Ciudad Quesada, Desamparados, Alajuela  y Consulta externa de La Uruca cuentan con el espacio físico para poder brindarle a los pacientes un tratamiento terapéutico integral, basado en un acercamiento más real a actividades de cocina y/ simulación de puestos de trabajo, sin embargo, están equipados con electrodomésticos que permiten brindar esta terapia pero no se cuenta, en el caso de Heredia, Ciudad Quesada y Alajuela con implementos de menaje y los que están en Desamparados y Consulta Externa de La Uruca, tienen más de 10 años de uso y no tienen los requerimientos técnicos mínimos para ser utilizados de forma segura por el paciente. (Implementos no son considerados activos de la institución, por lo que no cuentan con placa para reemplazo), por lo que la adquisición de estos implementos permitirá que: Los servicios de Terapia Ocupacional de toda la Red, cuenten con un set de ollas que cumple con las especificaciones técnicas requeridas: acero inoxidable y antiadherente, mangos con material aislante de calor.  Se tendrán accesorios necesarios para equipar las cocinas del servicio de Terapia Ocupacional, y abarcar programas de rentrenamiento a actividades de la vida diaria instrumentales como lo es la preparación de alimentos y manipulación de herramientas de cocina.  Permitirá la simulación y reentrenamiento de puestos de trabajo relacionados con actividades de cocina en un ambiente real, así como estimular habilidades motrices, sensoriales y cognitivas.  Se ofrecerá al paciente el tratamiento terapéutico que requiere cerca de su zona de residencia, sin necesidad de trasladarse a otros centros de salud.  Con la compra de estos implementos existe beneficio económico y en tiempos operativos, por cuanto a pesar de que en la Uruca y en Desamparados los implementos de cocina  que actualmente se utilizan, tienen más de 10 años de uso y no cuentan con los requerimientos técnicos mínimos para ser manejados de forma segura por el paciente ni el terapeuta , éstos se siguen utilizando, por lo que en caso de que un  paciente requiera de este tipo de terapia debe ser trasladado a dichos centros médicos, lo que representa un costo económico por concepto de pasajes y viáticos, y albergue cuyo costo actual de este último es de     ₡64 611,17 diarios, montos que se ahorran cuando se cuente con los implementos de cocina en cada centro de salud.  Además, los días de incapacidad se disminuyen porque el paciente no debe esperar que haya cupo en la Uruca o Desamparados.  Riesgos por no tener el bien: De no contar con estos accesorios no se pueden brindar tratamientos relacionados a las actividades ocupacionales descritas anteriormente, por lo cual muchos pacientes no completarían objetivos terapéuticos y se estaría subutilizando los espacios físicos y los electrodomésticos que ahí se encuentran.  El paciente no va a recibir el tratamiento cerca de su residencia lo que impacta la imagen institucional.  Se incurren en gastos por traslado y albergue para que el paciente pueda recibir el tratamiento en la Uruca o en el Centro Médico de Desamparados. Además de los riesgos que surjan por no utilizar implementos de cocina que cuenten con los requerimientos técnicos mínimos para ser manejados de forma segura por el paciente ni el terapeuta.
 </t>
  </si>
  <si>
    <t>Se requiere con el fin de contar con medidas de confort y cumplimiento de un distanciamiento adecuado en el área de comedor del Centro Médico de Turrialba, el cual durante el 2022-2023, estaría en proceso de reubicación y mejora de condiciones de infraestructura en conjunto con la Unidad de Ingeniería y Mantenimiento como respuesta a la Orden  N° Caso RF-461818-2-54172
VENTAJAS: el personal contara con un lugar donde tomar los alimentos que por derecho puede disfrutar durante su jornada laboral
DESVENTAJAS: de no contar con el mobiliario, se vería el personal obligado a tomar sus alimentos en las áreas de atención, lo cual riñe con la normativa del Ministerio de Salud de disponer áreas especificas para el consumo de alimentos
RIESGO: Incumplimiento a las normas de habilitación y de salud y seguridad en el trabajo para los colaboradores</t>
  </si>
  <si>
    <t>Beneficios:  A. Resolver las necesidades de ergonomía y confort del médico del Centro de Salud Regional de Grecia. B. Minimizar potenciales lesiones asociadas a la ergonómica en la oficina, tomando en cuenta la cantidad de horas diarias que el médico cumple en la atención de la consulta médica. C. Ante la patología que presenta el médico titular en Grecia, se hace necesaria la adquisición de este mobiliario.  Riesgos: A. Riesgo operativo por incapacidades asociadas a la ergonomía en el sitio de trabajo. 
B. Riesgo financiero por el pago de personal que sustituye en caso de incapacidad. C. Riesgo operativo por incumplimiento de recomendación de la unidad de Salud y Seguridad Laboral</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</si>
  <si>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 Cumplimiento Normativa de habilitación y bioseguridad. Contar con equipos seguros y en buenas condiciones para el traslado de los pacientes. Disminuir tiempo de espera para la atención, Confort y comodidad.
Desventaja: Incumplimiento de normativa, utilización de equipos no seguros por parte de los pacientes, riesgo de caídas o reagravación de lesiones, Afectación de la imagen institucional
Riesgos de no contar con el bien o servicio:
•	Incumplimiento de Normativa de habilitación y bioseguridad.
•	Retraso en la atención por equipos insuficientes.
•	Riesgo de caídas por equipos en mal estado.
•	Afectación de la imagen institucional</t>
  </si>
  <si>
    <t>Se requiere para cambio por obsolescencia de la placa 30201582, la cual presenta un error en la tarjeta que no tiene reparación.  Se adjuntó correo de evidencia presentado por equipo médico. El equipo al ser portátil facilita la estimulación eléctrica de los pacientes hospitalizados de una manera fácil y segura, el terapeuta transporta el equipo para ser colocado con los pacientes. Este ayuda al paciente a controlar el dolor, ya que la estimulación actúa sobre las vías espinales que conducen el dolor y trabaja sobre la teoría de Gate control, que consiste en estimular las fibras de grueso calibre que inhiben la percepción del dolor. Es necesario poder contar con el equipo nuevamente, para la rehabilitación del paciente, lo que beneficia su recuperación y por ende su reincorporación a su vida laboral y/o social en menor tiempo, lo cual impacta en tiempos operativos y en el periodo de incapacidad del paciente. Asimismo, con su compra se espera un beneficio en tiempos de ahorro operativo ya que el equipo cuenta con dos canales que conducen la electricidad, lo que facilita colocar a dos pacientes a la vez. Existe riesgo operativo y de imagen,  al no contar con el equipo necesario para dar tratamiento al dolor de los pacientes hospitalizados que tienen indicación por parte de los médicos Fisiatras para la aplicación con el estimulador transcutáneo.</t>
  </si>
  <si>
    <t>ACTUALMENTE EN EL AREA DE YESOS, NO SE CUENTA CON UN ESPACIO EN EL CUAL EL PERSONAL TECNICO PUEDA PREPARAR EL MATERIAL QUE SE VA A UTILIZAR EN LAS INMOVILIZACIONES ESTO INCLUYE CORTAR EL MATERIAL COMO FIBRA DE VIDRIO, ESTOQUINETAS ENTRE OTROS.  ES IMPORTANTE QUE CUENTEN CON UNA SUPERFICIE QUE LES PERMITA MANIPULAR ESTOS MATERIALES DE FORMA SEGURA TANTO PARA EL PERSONAL COMO PARA LOS USUARIOS.  EL NO CONTAR CON EL MOBILIARIO IMPLICA QUE NUESTROS COLABORADORES TENGAN QUE REALIZAR ESTE TIPO DE TAREAS EN EL ESCRITORIO DE TRABAJO EL CUAL NO ESTA DISEÑADO PARA ESTO, TIENE EQUIPO INFORMATICO OCUPANDO EL ESPACIO Y NO ES DE MATERIAL DE GRADO MEDICO POR LO QUE LA SUPERFICIE NO ES APTA PARA MANIPULACION DE INSUMOS QUE VAN A SER COLOCADOS EN LA PIEL DE LOS USUARIOS PUDIENDO CAUSAR LESIONES SECUNDARIAS TANTO POR UTILIZAR EL ESCRITORIO COMO AL MANUPILARLOS EN LA CAMILLA. EL INSTITUTO NACIONAL DE SEGUROS (INS) ESTÁ EN LA OBLIGACIÓN DE ATENDER A LOS ASEGURADOS Y LESIONADOS CUBIERTOS POR LOS DIFERENTES REGÍMENES DE SEGUROS SOLIDARIOS, POR LO QUE A TRAVÉS DE LA RED DE SERVICIOS DE SALUD DEL INS (INS-RSS), ATIENDE LO DISPUESTO EN LOS ARTÍCULOS N°218 DE LA LEY N° 2 (CÓDIGO DE TRABAJO) Y ARTÍCULO N°67 DE LA LEY N° 9078 (LEY DE TRÁNSITO POR VÍAS PÚBLICAS TERRESTRES Y SEGURIDAD VIAL); ASÍ COMO ALGUNOS OTROS SEGUROS COMERCIALES.
DE ACUERDO CON LOS ARTÍCULOS ANTERIORES, LA ADMINISTRACIÓN ESTÁ EN LA OBLIGACIÓN DE BRINDAR A LOS TRABAJADORES Y LESIONADOS POR ACCIDENTES DE TRÁNSITO, LOS RECURSOS NECESARIOS PARA GARANTIZAR LA ATENCIÓN MÉDICA OPORTUNA Y DE CALIDAD. 
CON EL FIN DE GARANTIZAR ESTA OBLIGACIÓN DE LA ADMINISTRACIÓN, SE PROCEDE A REALIZAR LA SOLICITUD DE ESTA COMPRA CON EL OBJETIVO DE ATENDER LESIONES DE LOS ASEGURADOS DEL INSTITUTO NACIONAL DE SEGUROS, EN LA UNIDAD DE VALORACIÓN INICIAL DE LA RED DE SERVICIOS DE SALUD DEL INS.</t>
  </si>
  <si>
    <t xml:space="preserve">Este descalificante se va a utilizar para producir matriz ósea desmineralizada DBM, la cual es una matriz ósea cortical desmineralizada, lista para usar, con una proporción de calcio/fosfato similar a la del hueso humano natural, que contiene pequeños chips de hueso esponjoso en su estructura. Esta matriz DBM se desmineraliza mediante el uso del descalcificador, mediante el cual los factores de crecimiento naturales atrapados dentro del hueso cortical se liberan y son expuestos, aumentando el potencial osteoinductivo del producto. También posee propiedades osteoconductivas que mantienen el espacio y un rango de tamaño de partículas que proporcionan una excelente geometría y porosidad que fomentan la adhesión celular.
La seguridad y eficacia del DBM en relleno de defectos óseos han sido totalmente demostrados y validados, tales como:
•	Contiene las señales moleculares típicas de la DBM que estimulan directamente la formación de nuevo tejido óseo y promueven el proceso de cascada de regeneración ósea.
•	Activagen contiene las señales moleculares típicas de la matriz extracelular.
•	Eficaces como soporte de factores de crecimiento plaquetarios y concentrado medular autólogo, por la presencia abundante del colágeno tipo I.
•	Promueve la neo-angiogénesis.
•	Favorece positivamente la osteopromoción.
</t>
  </si>
  <si>
    <t>Se requiere para el transporte de materiales y equipos de implantes e instrumental desde el área de recepción hasta el área de quirófanos, evitando la sobremanipulación de los productos estériles y evitando el sobre esfuerzo al levantar cargas por parte de los colaboradores. Se encuentra disponible en el contrato 2020LA-000031-0001000001.
Entre las ventajas de contrar con el equipo están:
1. Disminución de riesgo de manipulación excesiva de implantes estériles
2. Distribución correcta de cargas, para el traslado de equipos
3. Agilización del proceso de recepción y entrega de materiales
Entre las desventajas de no contar con el equipo están:
1. Prolongación de tiempos en el proceso de traslado de equipos e implantes
2. Aumento de cargas que debe realizar el colaborador para trasladar los materiales y equipos
Entre los riesgos de no contar con el equipo están: 
1. Posibles lesiones por esfuerzo en los colaboradores a la hora de manipular los equipos e implantes y trasladarlos.
2. Riesgo de contaminación y alteración de los empaques de implantes por exceso de manipulación, comprometiendo la vida del usuario o aumentando el costo de las cirugías.</t>
  </si>
  <si>
    <t>Se requiere la compra de los temporizadores para poder llevar el control de los tratamientos de contrastes tanto para mano como para pie en el área de hidroterapia, así como la programación de circuitos de ejercicios para pacientes que ejecutan sus rutinas en el gimnasio de Terapia Física, actualmente, se hace uso del teléfono celular o el reloj, estos pueden ser del paciente o algún funcionario que se encuentra en el área.  Al contar con estos temporizadores en el servicio, el terapeuta puede cronometrar de forma más exacta los tiempos de tratamiento y de descanso, tanto en las rutinas de ejercicio como en los procedimientos de contraste (hidroterapia). Asimismo, al ser el reloj de fácil visibilidad para el paciente, por cuanto va a estar colocado en la pared de la sala de terapia, le va a permitir orientarse y aprovechar el tiempo del ejercicio.  El poder cronometrar de manera exacta los tiempos de tratamiento de contraste y de circuitos de ejercicios, impacta en el ahorro de tiempos operativos, logrando atender mayor cantidad de pacientes por hora asignada. Si no se cuenta con el bien, se presentan los siguientes riesgos:  El riesgo de no contar con el equipo se basa en tener un menor aprovechamiento del tiempo de los ejercicios y tratamientos de contraste al no poder llevar el control de estos.  También se afecta la imagen institucional, al no tener el implemento necesario para cronometrar el tiempo de tratamiento y tener que solicitarle al paciente que él lo “lleve”.</t>
  </si>
  <si>
    <t xml:space="preserve">Actualmente el terapeuta ocupacional, tanto en Centros de Salud como en La Uruca, utiliza materiales básicos que sirven únicamente para estimulación cognitiva de nivel bajo, por lo que con la compra se obtienen los siguientes beneficios: Contar con el material que aumente la calidad del tratamiento, así como la variedad de opciones de rehabilitación cognitiva y la posibilidad de alcanzar los objetivos terapéuticos en pacientes con limitaciones cognitivas leves a moderadas, abarcando todo el país, dado que actualmente se cuenta con mínimo material básico para dicho proceso.  Se homologarían las condiciones de tratamiento a nivel nacional, porque como se indica el material cognitivo que hay en todos los Centros de Salud, Consulta Externa de La Uruca y Hospital, es mínimo, obsoleto y no se ajusta a las necesidades actuales de los pacientes. Asimismo, se obtienen beneficios económicos, dado que cuando un paciente es remitido para acceder a este tipo de tratamiento (rehabilitación / estimulación cognitiva), debe ser trasladado a La Uruca donde se encuentra más variedad, a pesar de que es poca y obsoleta, lo que representa un costo económico por concepto de pasajes y viáticos, y albergue cuyo costo actual de este último es de    ₡64 611,17 diarios, montos que se ahorran cuando se cuente con los materiales cognitivos solicitados para cada centro de salud.   Además, los días de incapacidad se disminuyen por que el paciente no debe esperar que haya cupo en la Uruca.  Es importante recalcar que en su mayoría los pacientes que requieren acceso a este tipo de tratamiento son pacientes con categoría de atención E3, lo que hace que se abarquen espacios que se pueden descentralizar en otras regiones del país, liberando espacios de atención en La Uruca, lo que beneficia los horizontes para iniciar la terapia. Los Riesgos de no contar con este material son: Se reducen las opciones de tratamiento terapéutico a pacientes que requieren intervención en habilidades cognitivas como la memoria, la atención, la percepción, la creatividad y el pensamiento abstracto o analógico, etc. Dificulta el reintegro de pacientes a sus actividades diarias sociales y laborales, aumentando días de incapacidad. Además del desplazamiento a La Uruca para cumplir con los objetivos, que en muchas ocasiones incluye viáticos, el hospedaje y pago de pasajes de forma innecesaria. Finalmente, esta situación de no poder ofrecerle al paciente opciones de tratamiento cognitivo, y al no contar con materiales mínimos, hace que el terapeuta tenga que suplirlo al servicio con materiales propios y caseros, lo que no brinda una adecuada imagen institucional. </t>
  </si>
  <si>
    <t xml:space="preserve">Insumo de apoyo para el abordaje de pacientes con problemas de adherencia,  polimedicación, regímenes terapéuticos complejos y limitaciones como capacidad visual o auditiva disminuida, secuelas neurológicas de trauma, baja escolaridad, red de apoyo inexistente, entre otros agravantes que predisponen el incumplimiento de las pautas posológicas. 
Ventajas de contar con el bien: se favorece la adherencia del usuario al tratamiento farmacológico indistintamente de la complejidad de este, tanto en esquemas de tratamiento como en número de tratamientos utilizados.
Se favorce la atención inclusiva de los usuarios de la RSS, mediante la habilitación de alternativas de despacho que satisfagan necesidades en poblaciones especiales, por ejemplo, limitaciones visuales, motoras y cognitivas.   
Se promueve el proceso de recuperación del usuario mediante el cumplimiento de la pauta farmacológica indicada. 
Se promueve la participación del farmacéutico en actividades de atención farmacéutica, agregando valor al servicio brindado. Se promueve la satisfacción de los usuarios y los tomadores de seguros mediante la prestación de servicios de calidad con enfoque personalizado a las características individuales de cada usuario.
Riesgos de no contar con el bien: el servicio cuenta actualmente con usuarios activos que utilizan este sistema de dispensación unitaria, como apoyo para el reforzamiento de la adherencia al tratamiento, principalmente en usuarios de baja escolaridad que utilizan esquemas complejos de medicamentos o tienen discapacidades que les dificultan el cumplimiento.   Estos usuarios se verían afectados de no realizarse la compra pues se les ha venido ofreciendo esta metodología de despacho como apoyo al cumplimiento de su terapia farmacológica.
 El incumplimiento de la pauta farmacológica en un proceso de recuperación conlleva a la extensión de dicho proceso lo que a su vez incrementa los recursos que deben destinarse a la atención del asegurado, citas médicas, medicamentos, rehabilitación, incapacidades por mencionar algunos.  </t>
  </si>
  <si>
    <t>Se requiere para el área de Recepción de Materiales, tanto en el sótano (Recepción de Equipos en CEYE), como en el segundo piso, ya que se realizan funciones que requiere de revisión exhaustiva y que a veces demoran mucho tiempo, y los colaboradores actualmente permanecen en pie. La posición sentada favorece la revisión más detallada del instrumental e implantes que deben recibirse. Se encuentra disponible en el contrato 2020LA-000031-0001000001.
Entre las ventajas de contar con el equipo están:
1. Mantener la ergonomía del personal encargado de labores de revisión y recepción.
Entre las desventajas de no contar con el equipo están:
1. Aumento de lesiones musculares o articulares por exceso de tiempos en una misma postura.
Entre los riesgos de no contar con el equipo están: 
1. Lesiones físicas en los colaboradores por no tener recursos que faciliten la ergonomía.</t>
  </si>
  <si>
    <t xml:space="preserve">Para asegurar que las vacunas mantengan las buenas cualidades inmunológicas por el tiempo previsto y hasta la fecha de expiración indicada por el productor, deben mantenerse y conservarse en todo momento en temperaturas de refrigeración de 2 a 8 grados centígrados, según se establece en la Norma Nacional de Vacunación 2013. Los termohigrómetros solicitados, permiten el registro adecuado y constante de las condiciones ambientales requeridas. 
Ventajas: Mantener el control y manejo de productos biológicos utilizados en la prevención, control y erradicación de las enfermedades inmunoprevenibles.
Desventajas: Perdida de medicamentos por variación de la temperatura y el incumplimiento de la normativa de vacunación nacional 2013. 
Riesgos de no contar con el bien o servicio:
•	Incumplimiento de la norma de vacunación nacional 2013.
•	Riesgo financiero al tener que comprar nuevos medicamentos en caso de fallo. 
</t>
  </si>
  <si>
    <t xml:space="preserve">En el Servicio de Rehabilitación, se cuenta con un insumo denominado sistema Total-body Resistance Exercise (TRX) desde hace dos años, proporcionado por un funcionario, que ayuda al paciente a realizar ejercicios con propio peso del cuerpo generando resistencias toleradas, como parte del tratamiento terapéutico necesario para la recuperación de diferentes lesiones, su uso ha permitido la ejecución de rutinas en etapas de mayor recuperación del paciente, cuando ya él pueda tolerar peso, demostrando mejora en la resistencia muscular y la propiocepción.  Con este implemento se encuentra beneficio en facilitar herramientas a los pacientes para su recuperación, logrando realizar entrenamiento de la fuerza, coordinación y propiocepción, como parte del tratamiento terapéutico. Asimismo, se beneficia su recuperación y por ende se puede reincorporar a su vida laboral y/o social en menor tiempo, lo cual impacta en tiempos operativos y en el periodo de incapacidad del paciente. Riesgos de no contar con el equipo: No contar con el accesorio para complementar las terapias de los pacientes que asisten al servicio, por cuanto el que se usa actualmente no pertenece a la RSS, lo que afecta la operativa del servicio y la imagen institucional. </t>
  </si>
  <si>
    <t>Actualmente los servicios de Terapia Ocupacional de Heredia, Ciudad Quesada, Desamparados, Alajuela  y Consulta externa de La Uruca cuentan con el espacio físico para poder brindarle a los pacientes un tratamiento terapéutico integral, basado en un acercamiento más real a actividades de cocina y/ simulación de puestos de trabajo, sin embargo, están equipados con electrodomésticos que permiten brindar esta terapia pero no se cuenta, en el caso de Heredia, Ciudad Quesada y Alajuela con implementos de menaje y los que están en Desamparados y Consulta Externa de La Uruca, tienen más de 10 años de uso y no tienen los requerimientos técnicos mínimos para ser utilizados de forma segura por el paciente. (Implementos no son considerados activos de la institución, por lo que no cuentan con placa para reemplazo), por lo que la adquisición de estos implementos permitirá que: Los servicios de Terapia Ocupacional de toda la Red, cuenten con implementos que cumplan con las especificaciones técnicas requeridas.  Se tendrán accesorios necesarios para equipar las cocinas del servicio de Terapia Ocupacional, y abarcar programas de rentrenamiento a actividades de la vida diaria instrumentales como lo es la preparación de alimentos y manipulación de herramientas de cocina.  Permitirá la simulación y reentrenamiento de puestos de trabajo relacionados con actividades de cocina en un ambiente real, así como estimular habilidades motrices, sensoriales y cognitivas.  Se ofrecerá al paciente el tratamiento terapéutico que requiere cerca de su zona de residencia, sin necesidad de trasladarse a otros centros de salud.  Con la compra de estos implementos existe beneficio económico y en tiempos operativos, por cuanto a pesar de que en la Uruca y en Desamparados los implementos de cocina  que actualmente se utilizan, tienen más de 10 años de uso y no cuentan con los requerimientos técnicos mínimos para ser manejados de forma segura por el paciente ni el terapeuta , éstos se siguen utilizando, por lo que en caso de que un  paciente requiera de este tipo de terapia debe ser trasladado a dichos centros médicos, lo que representa un costo económico por concepto de pasajes y viáticos, y albergue cuyo costo actual de este último es de     ₡64 611,17 diarios, montos que se ahorran cuando se cuente con los implementos de cocina en cada centro de salud.  Además, los días de incapacidad se disminuyen porque el paciente no debe esperar que haya cupo en la Uruca o Desamparados.  Riesgos por no tener el bien: De no contar con estos accesorios no se pueden brindar tratamientos relacionados a las actividades ocupacionales descritas anteriormente, por lo cual muchos pacientes no completarían objetivos terapéuticos y se estaría subutilizando los espacios físicos y los electrodomésticos que ahí se encuentran.  El paciente no va a recibir el tratamiento cerca de su residencia lo que impacta la imagen institucional.  Se incurren en gastos por traslado y albergue para que el paciente pueda recibir el tratamiento en la Uruca o en el Centro Médico de Desamparados. Además de los riesgos que surjan por no utilizar implementos de cocina que cuenten con los requerimientos técnicos mínimos para ser manejados de forma segura por el paciente ni el terapeuta.</t>
  </si>
  <si>
    <t>El monitor es requerido para asignarlo a la enfermera de programación quirúrgica asignada al rol de gestión de quipos, misma que se encarga de socializar la programación quirúrgica con todos los cirujanos y con todo el equipo de revisión de programación díaria, por lo que requiere del monitor auxiliar para proyectar las imágenes y notas médicas de cada caso que comenta a los cirujanos, mientras que en el otro monitor pueda ir registrando cada requerimiento de insumos e implementos solicitados para cada caso. En promedio se comentan 60 cirugías diarias donde se remiten notas médicas, estudios radiológicos, entre otros. El monitor auxiliar será adquirido a través del Contrato por demanda 2020PP-000018-0001000001 (E20018E) "Compra de Equipo Tecnológico según Demanda.
Entre las ventanjas de contar con el equipo están:
1. Hacer el proceso de revisión de casos más eficiente.
2. Mejorar la organización de la información.
3. Disminución de errores en la socialización de los casos con los cirujanos.
4. Disminución de errores por confusión de casos.
5. Visión mejorada de la tabla quirúrgica.
Entre las desventajas de no contar con el equipo están:
1. Se mantiene una mayor duración en la revisión de casos.
2. Facilidad para confundir casos (expediente electrónico e imágenes radiologicas) entre pacientes.
Entre los riesgos de no contar con el equipo están:
1. Mantener una tasa de error que afecte los indicadores de suspensión de cirugías del proceso quirúrgico.
2. Afectaciones para el cliente final (pacientes) por errores en las coordinaciones con los cirujanos, con el proceso quirúrgico y el resto de procesos de apoyo (CEYE, Central de Distribución, entre otros)."</t>
  </si>
  <si>
    <t xml:space="preserve">En virtud de la utilización de selladoras térmicas en las farmacias de la RSS, contar con equipos de recambio para la sustitución de aquellos dañados, permite empacar adecuadamente los medicamentos entregados a los usuarios, procurando su inviolabilidad durante el proceso de distribución de dosis unitarias en hospitalización y la entrega a pacientes en servicios de atención ambulatoria.
Estos insumos no cuentan con placa SIFA por lo que resulta inviable conocer la fecha de ingreso de los mismos. 
Ventajas:
 Se contaría con una alternativa para el cierre rápido y seguro de los medicamentos entregados al usuario. 
 Se previene la modificación en la cantidad y/o identidad de los medicamentos posterior a la revisión final efectuada por el farmacéutico. 
 Se dota al personal de la farmacia con insumos que favorecen el cumplimiento de sus labores.   
 Se vela por el cumplimiento del artículo 121 de la Ley General de Salud que establece: 
“Toda persona que elabore, manipule, comercie o distribuya medicamentos, deberá utilizar envases, material de acondicionamiento y empaques adecuados de acuerdo con las disposiciones reglamentarias a fin de impedir el deterioro, o la alteración del medicamento, así como el desarrollo de condiciones riesgosas para el consumidor”.
Riesgos de no contar con el insumo: 
 El contenido de los sobres puede ser adulterado en cantidad o identidad posterior a la revisión final del profesional farmacéutico.
 Los medicamentos pueden salirse de su empaque rotulado generando confusión en el usuario sobre las correctas indicaciones para la toma de estos. 
 Los medicamentos pueden extraviarse durante la manipulación interna o externa del personal o los usuarios. 
 Se incumple el artículo 121 de la Ley General de Salud.   </t>
  </si>
  <si>
    <t>Se necesita para la medición de la temperatura de canastas quirurgicas que salen de la autoclave despues de ser sometidas a altas temperaturas. 
Beneficios:
1.Permite cumplir con los protocolos institucionales oficializados en el 2022, INS-RSS-SGC-DPE-PRO-059 e instructivo INS-RSS-SCA-SEE-ITV-019. 
2.Permite brindar seguridad de la esterilización y por ende buena atención a los clientes tanto internos como externos.
3.Permite identificar entre los equipos calientes y propensos en condensacion y contaminación.
Riesgos de no contar con el bien: 
1.Riesgos de manipulación temprana, contaminación por condensación y choque térmico. 
2. Por ende, suspención o retrazos en cirugías. Se han suspendido cirugía críticas por canastas únicas que han salido húmedas.
3. Riesgo de accidente laboral por manipulación de cargas calientes.
Hasta la fecha no se ha contado con este termómetro, porque además tampoco estaba contemplado en los procedimientos o instructivos oficializados. Sin embargo, a partir de este año 2022 se publicaron los nuevos instructivos donde se incluyó la recomendación de la OMS, donde indica que debe de monitorearse la temperatura de los paquetes estériles, ya que si se sacan de la autoclave calientes tienden a condensarse y esto inmediatamente lo convierte en un paquete contaminado. Hay cajas o instrumentos que son únicos y que si se contaminan ponen en riesgo la realización de cirugías críticas como cirugías de reemplazos o columna. En el 2020 tuvimos 4 incidentes y en el año 2021 tuvimos 3 incidentes por equipos húmedos para cirugía.</t>
  </si>
  <si>
    <t xml:space="preserve">En el Servicio de Terapia Ocupacional se elaboran férulas o adaptaciones para los pacientes, para lo cual se requiere de máquina de coser dado que son confeccionadas por los mismos terapeutas del servicio.  Actualmente se tienen 05 máquinas de coser domésticas, ubicadas en Guápiles, Pérez Zeledón, Guadalupe, Hospital y Consulta Externa de La Uruca, de estas la que se encuentra en Consulta Externa y en Guadalupe están en mal estado y los demás centros de Salud no cuentan con esta herramienta, por lo que se hace necesario dotarlos con el fin de que el paciente no tenga que desplazarse a La Uruca para la confección de su férula.  Con su compra se obtienen los siguientes beneficios: Se contará con máquinas de coser en todos los centros médicos del país, donde se bride el servicio de Terapia Ocupacional que cumplan con las especificaciones técnicas requeridas, para la fabricación y entrega rápida y oportuna de ayudas técnicas, férulas, blandas o adaptaciones requeridas para pacientes que cuenten con limitaciones físicas, neurológicas y/o sensoriales. Se podrán sustituir las máquinas que actualmente no cuentan con las condiciones necesarias de manejo y seguridad.  Se ofrecerá al paciente el tratamiento terapéutico que requiere cerca de su zona de residencia, lo cual impacta con la imagen institucional. Asimismo, se presenta ahorro en tiempos operativos, por cuanto, a pesar de que en los centros de salud de Guápiles, Perez Zeledón y en la consulta externa de La Uruca hay máquinas, estas tienen muchos años de uso y no cuentan mantenimiento apropiado ni requerimientos técnicos mínimos para ser utilizados de forma segura  para el terapeuta, por lo que la adquisición de nuevas máquinas evita aumentar los tiempos de atención cuando se dañan o no cosen de forma eficiente las férulas del paciente, y por ende la cantidad de sesiones de terapia para completar el objetivo.  También impacta económicamente por cuanto en caso de que un paciente requiera acceder a algún tipo de ayuda técnica, o férula blanda debe ser trasladado a dichos centros médicos, lo que representa un costo económico por concepto de pasajes y viáticos, y albergue cuyo costo actual de este último es de    ₡64 611,17 diarios, montos que se ahorran cuando se cuente con este implemento en cada centro médico del país. Además, los días de incapacidad se disminuyen, porque el paciente, no debe esperar que haya cupo en la Uruca o Desamparados y ahorro financiero al no tener que gestionar reparaciones temporales de las máquinas. Los Riesgos de no contar con el bien son:  Al no contar con este equipo se reducen las opciones de tratamiento que permiten la fabricación de férulas o adaptaciones, de forma oportuna, como parte del tratamiento compensatorio una vez que el paciente alcance un nivel funcional residual. Se disminuyen las posibilidades de favorecer un adecuado reintegro a sus actividades diarias sociales y laborales.  La demanda de fabricación de férulas, adaptaciones se centraría únicamente en los centros de salud de Guápiles, Perez Zeledón y Consulta Externa de La Uruca, por lo cual muchos pacientes no completarían objetivos terapéuticos y se estaría subutilizando los espacios físicos y de personal situados a lo largo del país.  El paciente no va a recibir el tratamiento cerca de su residencia lo que impacta la imagen institucional.  Se incurren en gastos por traslado y albergue para que el paciente pueda recibir el tratamiento en la Uruca si se encuentra lejos de Guápiles y Pérez Zeledón. </t>
  </si>
  <si>
    <t>La adquisición de implementos deportivos, permitirá implementar un programa de deporte adaptado para los pacientes de rehabilitación con lesión medular.  El programa tiene como objetivo insertar a los pacientes con lesiones crónicas a iniciar en disciplinas deportivas como método de incorporación a la sociedad, se trabajará refiriendo a los pacientes interesados en participar y que cumplan con las características necesarias para la práctica deportiva. Al adquirir los implementos deportivos se logra innovar e incursionar en la modalidad del deporte adaptado como método de reinserción social a los pacientes lesionados medulares, así como la proyección de la institución. El proyecto fue presentado en Gerencia General de la RSS, por lo que ya cuenta con su aval, siendo de interés institucional.  Asimismo, representa impacto de imagen institucional al beneficiar a la población atendida en la Red, en la incursión de la práctica deportiva para reinserción de las comunidades y equipos deportivos.  El riesgo de no contar con los insumos es no poder iniciar con el proyecto de deporte adaptado para los pacientes de rehabilitación por falta de implementos para su desarrollo, mismo que beneficia la imagen institucional y le permite al paciente explorar deportes, conocer sus habilidades desde su nueva realidad, incorporándose a equipos de deporte adaptado en su comunidad.</t>
  </si>
  <si>
    <t xml:space="preserve">En virtud de la utilización de selladoras térmicas en las farmacias de la RSS, contar con resistencias para el recambio por daño, permite empacar adecuadamente los medicamentos entregados a los usuarios, procurando su inviolabilidad en el proceso de entrega a paciente en servicios de atención ambulatoria. Estos insumos no cuentan con placa SIFA por lo que resulta inviable conocer la fecha de ingreso de los mismos. 
Ventajas:
 Se contaría con una alternativa para el cierre rápido y seguro de los medicamentos entregados al usuario. 
 Se previene la modificación en la cantidad y/o identidad de los medicamentos posterior a la revisión final efectuada por el farmacéutico. 
 Se dota al personal de la farmacia con insumos que favorecen el cumplimiento de sus labores.   
 Se vela por el cumplimiento del artículo 121 de la Ley General de Salud que establece: 
“Toda persona que elabore, manipule, comercie o distribuya medicamentos, deberá utilizar envases, material de acondicionamiento y empaques adecuados de acuerdo con las disposiciones reglamentarias a fin de impedir el deterioro, o la alteración del medicamento, así como el desarrollo de condiciones riesgosas para el consumidor”.
Riesgos de no contar con el insumo: 
 El contenido de los sobres puede ser adulterado en cantidad o identidad posterior a la revisión final del profesional farmacéutico.
 Los medicamentos pueden salirse de su empaque rotulado generando confusión en el usuario sobre las correctas indicaciones para la toma de estos. 
 Los medicamentos pueden extraviarse durante la manipulación interna o externa del personal o los usuarios. 
 Se incumple el artículo 121 de la Ley General de Salud.   </t>
  </si>
  <si>
    <t>El termómetro de ambiente infrarrojo es requerido para la medición de temperatura en áreas del servicio quirúrgico donde se establecieron rangos permitidos, a fin de disminuir el riesgo de infección en sitio quirúrgico. El termómetro es requerido para objetivizar la activación el Plan Alterno de Trabajo aprobado para el proceso quirúrgico en enero del 2022, y con ello garantizar calidad y seguridad de los asegurados.	
Entre las ventanjas de contar con el equipo están:
1. Medición objetiva de la temperatura ambiental.
2. Activación del Plan Aterno de Trabajo únicamente en los casos que corresponda.
3. Mayor seguridad para los usuarios de los servicios quirúrgicos.
Entre las desventajas de no contar con el equipo están:
1. Mediciones a partir de sensaciones del personal.
Entre los riesgos de no contar con el equipo están:
1. Riesgo de infección en los usuarios propiamente en el sitio quirúrgico.
2. Aumento en los costos de los servicios de salud productos de las infecciones y los costos asociados.</t>
  </si>
  <si>
    <t>En el Banco de Tejidos no hay cristalería volumétrica para preparar soluciones de desinfectantes para el proceso de desinfección de los tejidos, los cálculos y preparación se realizan inexactos por esta razón; sin embargo para poder validar los métodos de desinfección actuales se requiere utilizar cristalería graduada y autoclavable.
1.	Ventajas de contar con cristalería:
A.	Contar con la cristalería volumétrica adecuada para determinar volúmenes exactos de reactivos y preparar soluciones con una concentración exacta.
B.	Contar con cristalería que permita esterilizarse por autoclave para preparar soluciones estériles y de esta manera garantizar la esterilizad del tejido.
C.	Reducir el tiempo de preparación de las soluciones desinfectantes que se emplearán para el proceso de desinfección de los tejidos y por ende reducir el tiempo de procesamiento de los tejidos.
D.	Reducir la posibilidad de contaminación de los tejidos durante su procesamiento, al contar con cristalería volumétrica estéril disponible para su uso.
E.	Reducir la posibilidad de infecciones a los Pacientes trasplantados con los tejidos producidos en el Banco de Tejidos.
Riesgo de no contar con la cristalería volumétrica 
A.	Incremento en el tiempo de producción de los tejidos, al no contar con la cristalería adecuada para su debido procesamiento.
B.	Incremento en la posibilidad de producción de tejidos contaminados microbiológicamente al no contar con la cristalería adecuada estéril.
C.	Incremento en los costos de producción de los tejidos al no contar con cristalería graduada que permita establecer volúmenes exactos de los reactivos a utilizar; por lo cual esto podría inducir a desperdicios de los reactivos empleados.
D.	 Al no contar con cristalería volumétrica, no se va a lograr los rendimientos deseados; por lo cual los Especialistas podrían optar por comprar tejidos de Bancos de Tejidos que, si procesen los tejidos con metodologías de vanguardia, incrementando los costos operativos del proceso y por ende los costos de los trasplantes. 
E.	Al no adquirir esta cristalería el Banco de Tejidos no innova y por tanto no experimenta procesos de mejora continua con el objetivo de mejorar la calidad de recuperación de los pacientes.
F.	Reducir el riesgo de demandas o quejas por parte de los Pacientes trasplantados por tejidos infectados.</t>
  </si>
  <si>
    <t>Para la evaluación de la seguridad humana es neceario la medición del punto de reunión el cual generalmente es un áera abierta en los exteriores del inmueble, dado a ello y la claridad de lugar no es posible utilizar un distanciometro electrónico, por otro lado las dimensiones de estas áreas son generalmente grandes para ser medidas con cintas métricas convencionales. La medición del área permite determinar el aforo de la personas en dicha zona, esto permite determinar la idoneidad del área según el Código de Seguridad Humana de la NFPA. Si no se contara con la cinta métrica solicitada, no se podrían realizar mediciones de las áreas a evaluar o bien las mediciones tendría un un alto error asociado, esto produciría errores en los datos utilizadas para los cálculos de seguridad basados en norma NFPA, lo que generaría un riesgo sobre la vida del personal de INS-RSS ante situaciones de emergencia.</t>
  </si>
  <si>
    <t>Actualmente los servicios de Terapia Ocupacional de Heredia, Ciudad Quesada, Desamparados, Alajuela  y Consulta externa de La Uruca cuentan con el espacio físico para poder brindarle a los pacientes un tratamiento terapéutico integral, basado en un acercamiento más real a actividades de cocina y/ simulación de puestos de trabajo, sin embargo, están equipados con electrodomésticos que permiten brindar esta terapia pero no se cuenta, en el caso de Heredia, Ciudad Quesada y Alajuela con implementos de menaje y los que están en Desamparados y Consulta Externa de La Uruca, tienen más de 10 años de uso y no tienen los requerimientos técnicos mínimos para ser utilizados de forma segura por el paciente. (Implementos no son considerados activos de la institución, por lo que no cuentan con placa para reemplazo), por lo que la adquisición de estos implementos permitirá que: Los servicios de Terapia Ocupacional de toda la Red, cuenten con implementos que cumplan con las especificaciones técnicas requeridas.  Se tendrán accesorios necesarios para equipar las cocinas del servicio de Terapia Ocupacional, y abarcar programas de rentrenamiento a actividades de la vida diaria instrumentales como lo es la preparación de alimentos y manipulación de herramientas de cocina.  Permitirá la simulación y reentrenamiento de puestos de trabajo relacionados con actividades de cocina en un ambiente real, así como estimular habilidades motrices, sensoriales y cognitivas.  Se ofrecerá al paciente el tratamiento terapéutico que requiere cerca de su zona de residencia, sin necesidad de trasladarse a otros centros de salud.  Con la compra de estos implementos existe beneficio económico y en tiempos operativos, por cuanto a pesar de que en la Uruca y en Desamparados los implementos de cocina  que actualmente se utilizan, tienen más de 10 años de uso y no cuentan con los requerimientos técnicos mínimos para ser manejados de forma segura por el paciente ni el terapeuta , éstos se siguen utilizando, por lo que en caso de que un  paciente requiera de este tipo de terapia debe ser trasladado a dichos centros médicos, lo que representa un costo económico por concepto de pasajes y viáticos, y albergue cuyo costo actual de este último es de     ₡64 611,17 diarios, montos que se ahorran cuando se cuente con los implementos de cocina en cada centro de salud.  Además, los días de incapacidad se disminuyen porque el paciente no debe esperar que haya cupo en la Uruca o Desamparados.  Riesgos por no tener el bien: De no contar con estos accesorios no se pueden brindar tratamientos relacionados a las actividades ocupacionales descritas anteriormente, por lo cual muchos pacientes no completarían objetivos terapéuticos y se estaría subutilizando los espacios físicos y los electrodomésticos que ahí se encuentran.  El paciente no va a recibir el tratamiento cerca de su residencia lo que impacta la imagen institucional.  Se incurren en gastos por traslado y albergue para que el paciente pueda recibir el tratamiento en la Uruca o en el Centro Médico de Desamparados. Además de los riesgos que surjan por no utilizar implementos de cocina que cuenten con los requerimientos técnicos mínimos para ser manejados de forma segura por el paciente ni el terapeuta.</t>
  </si>
  <si>
    <t>Para contar con permiso de parte del Ministerio de Salud para operar equipos emisores de radiaciones ionizantes, se deben cumplir una serie de requisitos, entre ellos, realizar de manera anual certificados de buen funcionamiento. 
El Ministerio de Salud es quien define los parámetros mínimos que se deben incluir en los certificados de buen funcionamiento de los equipos. Recientemente en el formato de certificado de buen funcionamiento para equipos dentales incluyeron pruebas de control de calidad de imagen, lo que hace necesario contar con fantomas de calidad de imagen.
Los fantomas de calidad de imagen son piezas de material que se interponen entre el tubo de RX y el detector, con el fin de obtener imágenes que posteriormente son evaluadas de manera cualitativa y cuantitativa, para determinar si las imágenes generadas por el equipo cumplen con los parámetros mínimos de calidad. Los certificados de buen funcionamiento son necesarios para cumplir con lo establecido en el Reglamento sobre protección contra las radiaciones ionizantes y por lo tanto cumplir con lo establecido para mantener al día el permiso de operación otorgado por el Ministerio de Salud para operarlo.
El contar con dicho fantoma permitirá a INS-Red de Servicios de Salud, realizar los certificados de buen funcionamiento de los equipos dentales.
Riesgos de no contar con el bien: no tener certificados de buen funcionamiento implica que no se puede operar el equipo, por lo tanto, no se podrá brindar el servicio a los pacientes. 
Beneficio: cumplir con lo establecido en el Reglamento sobre la protección sobre las radiaciones ionizantes, por lo que se lograría la prevención de inhabilitar la instalación ante la ausencia de los controles adecuados sobre el equipo y por ende esto facilitaría mantener el equipo operando conforme a lo solicitado por el Ministerio de Salud.</t>
  </si>
  <si>
    <t>N/A</t>
  </si>
  <si>
    <t>Visto Bueno
 Equipo de Planificación de Compras INS-RSS</t>
  </si>
  <si>
    <t>Aprobado</t>
  </si>
  <si>
    <t>Anual + 3 Renovaciones</t>
  </si>
  <si>
    <t>Única Vez</t>
  </si>
  <si>
    <t>Un año</t>
  </si>
  <si>
    <t>Ùnica Vez</t>
  </si>
  <si>
    <t>Según Demanda</t>
  </si>
  <si>
    <t>Según demanda</t>
  </si>
  <si>
    <t>Por orden de servicio</t>
  </si>
  <si>
    <t>60 días habiles</t>
  </si>
  <si>
    <t>45 días hábiles</t>
  </si>
  <si>
    <t>Trimestral</t>
  </si>
  <si>
    <t>Mensual</t>
  </si>
  <si>
    <t>90 días hábiles</t>
  </si>
  <si>
    <t>De 45 a 60 días hábiles</t>
  </si>
  <si>
    <t>12 semanas</t>
  </si>
  <si>
    <t xml:space="preserve">75 días hábiles </t>
  </si>
  <si>
    <t>Pago único</t>
  </si>
  <si>
    <t>Bimensual</t>
  </si>
  <si>
    <t>10 días hábiles</t>
  </si>
  <si>
    <t>14 semanas</t>
  </si>
  <si>
    <t>30-45 días hábiles</t>
  </si>
  <si>
    <t>60 días hábiles</t>
  </si>
  <si>
    <t>70 días hábiles</t>
  </si>
  <si>
    <t>Otros</t>
  </si>
  <si>
    <t>12 a 14 semanas</t>
  </si>
  <si>
    <t xml:space="preserve">45 días naturales </t>
  </si>
  <si>
    <t>40 dias habiles</t>
  </si>
  <si>
    <t>35 días hábiles</t>
  </si>
  <si>
    <t>41 dias habiles</t>
  </si>
  <si>
    <t>30 dias habiles</t>
  </si>
  <si>
    <t xml:space="preserve">8-10 semanas </t>
  </si>
  <si>
    <t>50 días hábiles</t>
  </si>
  <si>
    <t>33 días hábiles</t>
  </si>
  <si>
    <t>15 dias habiles</t>
  </si>
  <si>
    <t>31 días hábiles</t>
  </si>
  <si>
    <t>32 días hábiles</t>
  </si>
  <si>
    <t xml:space="preserve">Clínicas Interdisciplinarias </t>
  </si>
  <si>
    <t>Consulta Externa</t>
  </si>
  <si>
    <t>CSADM-EQM</t>
  </si>
  <si>
    <t>Proceso Quirúrgico</t>
  </si>
  <si>
    <t>Región Central Noreste</t>
  </si>
  <si>
    <t>CEYE</t>
  </si>
  <si>
    <t>Region Metropolitana</t>
  </si>
  <si>
    <t>Proceso Hospitalario</t>
  </si>
  <si>
    <t>Región Atlántica</t>
  </si>
  <si>
    <t>Imágenes Médicas</t>
  </si>
  <si>
    <t>Nutrición</t>
  </si>
  <si>
    <t xml:space="preserve">Banco de Tejidos </t>
  </si>
  <si>
    <t>Región Pacífico Norte</t>
  </si>
  <si>
    <t>Farmacia Hospital</t>
  </si>
  <si>
    <t>Rehabilitación</t>
  </si>
  <si>
    <t>Región Central Este</t>
  </si>
  <si>
    <t>Región Norte</t>
  </si>
  <si>
    <t>Región Sur</t>
  </si>
  <si>
    <t>UVI</t>
  </si>
  <si>
    <t>Experiencia del Cliente</t>
  </si>
  <si>
    <t>Farmacia CS</t>
  </si>
  <si>
    <t xml:space="preserve">Seguridad Integral </t>
  </si>
  <si>
    <t>Banco de Tejidos</t>
  </si>
  <si>
    <t>Admisión y Registros Médicos</t>
  </si>
  <si>
    <t xml:space="preserve">PLAN ANUAL DE COMPRAS </t>
  </si>
  <si>
    <t>Dependencia</t>
  </si>
  <si>
    <t>Cantidad requerimientos</t>
  </si>
  <si>
    <t>Valor anual estimado  colones</t>
  </si>
  <si>
    <t>Monto a presupuestar en el período colones</t>
  </si>
  <si>
    <t>SERVICIOS</t>
  </si>
  <si>
    <t>BIENES</t>
  </si>
  <si>
    <t>INFORMÁTICOS</t>
  </si>
  <si>
    <t>SUBSIDIARIAS</t>
  </si>
  <si>
    <t>REQUERIMIENTOS PARA LA RSS</t>
  </si>
  <si>
    <t>TOTALES ₵</t>
  </si>
  <si>
    <t>TOTALES $</t>
  </si>
  <si>
    <t>Concepto</t>
  </si>
  <si>
    <t>TOTAL</t>
  </si>
  <si>
    <t>PERIODO 2023</t>
  </si>
  <si>
    <t>PROVEEDOR</t>
  </si>
  <si>
    <t>NOMBRE DEL CONTRATO</t>
  </si>
  <si>
    <t>NOMBRE DEL ANEXO</t>
  </si>
  <si>
    <t>UNIDAD USUARIA</t>
  </si>
  <si>
    <t>Numero de contrato</t>
  </si>
  <si>
    <t>Inicio</t>
  </si>
  <si>
    <t>Fin</t>
  </si>
  <si>
    <t>INS SERVICIOS</t>
  </si>
  <si>
    <t xml:space="preserve">CONTRATO PARA LA PRESTACIÓN DE SERVICIOS DE APOYO PARA  
EL PROCESO DE GESTIÓN DE DOCUMENTOS INSTITUCIONALES  
ENTRE EL INSTITUTO NACIONAL DE SEGUROS E INS SERVICIOS S. A. </t>
  </si>
  <si>
    <t xml:space="preserve">Anexo 1) CONTRATO PARA LA PRESTACIÓN DE SERVICIOS DE APOYO PARA EL PROCESO DE GESTIÓN DE DOCUMENTOS DEL GRUPO INS ENTRE EL INSTITUTO NACIONAL DE SEGUROS E INS SERVICIOS S.A. </t>
  </si>
  <si>
    <t>Centro Servicios Administrativos</t>
  </si>
  <si>
    <t>E19009E</t>
  </si>
  <si>
    <t xml:space="preserve">CONTRATO PARA LA PROVISIÓN DE LA RED DE PROVEEDORES DE SERVICIOS AUXILIARES PARA EVALUACIÓN DE RIESGOS DE LOS PROCESOS DE SUSCRIPCIÓN E INDEMNIZACIÓN EN LOS RAMOS DE SEGUROS GENERALES Y PERSONALES ENTRE EL INSTITUTO NACIONAL DE SEGUROS E INS SERVICIOS S.A. </t>
  </si>
  <si>
    <t xml:space="preserve">ANEXO 4: Medicina Virtual </t>
  </si>
  <si>
    <t>E18078E</t>
  </si>
  <si>
    <t>Dirección de Seguros Generales</t>
  </si>
  <si>
    <t>Anexo 3. “Servicio para la creación de red de proveedores y gestiones administrativas correspondientes a la evaluación de riesgos de suscripciones en los ramos de seguros personales”</t>
  </si>
  <si>
    <t>Dirección de Seguros Personales</t>
  </si>
  <si>
    <t xml:space="preserve">Anexo 1."Contrato para la provisión de la red de proveedores de servicios auxiliares para evaluación de riesgos de los procesos de suscripción e indemnización en los ramos de Seguros Generales ". </t>
  </si>
  <si>
    <t xml:space="preserve"> Gestión de Riesgos y Siniestros. </t>
  </si>
  <si>
    <t>ANEXO 5: Red de Fidelización de asegurados</t>
  </si>
  <si>
    <t>Dirección de Mercadeo</t>
  </si>
  <si>
    <t xml:space="preserve">Contrato para la prestación del servicio general de revisión y aprobación de casos de los Seguros de Riesgos del Trabajo, Seguro Obligatorio Automotor y otros seguros comerciales asociados, entre el Instituto Nacional de Seguros e INS SERVICIOS S.A." </t>
  </si>
  <si>
    <t xml:space="preserve">Anexo 2: Condiciones para la prestación del servicios auxiliares en seguros al departamento de Gestión Operativa y SOA </t>
  </si>
  <si>
    <t>Departamento de Gestión Operativa y SOA.</t>
  </si>
  <si>
    <t>E19017E</t>
  </si>
  <si>
    <t xml:space="preserve"> Contrato para la Prestación de Servicios para el Programa de Gestión de la Productividad entre el INS e INS Servicios S.A.</t>
  </si>
  <si>
    <t>Departamento de Planes y Proyectos</t>
  </si>
  <si>
    <t>E19052E</t>
  </si>
  <si>
    <t>UNIDAD DE GESTIÓN Y SERVICIOS CORPORATIVOS</t>
  </si>
  <si>
    <t>CONTRATOS INS SERVICIOS QUE VENCEN 2023</t>
  </si>
  <si>
    <t>Monto a presupuestar 2023</t>
  </si>
  <si>
    <t xml:space="preserve"> %</t>
  </si>
  <si>
    <t>CEDINS / /Unidad de Regencia y Logística</t>
  </si>
  <si>
    <t>Tablet</t>
  </si>
  <si>
    <t>Se requieren para facilitar el control de inventarios, de manera tal que se actualice en tiempo real cada movimiento de lo almacenado tanto en el CEDI Coyol como en la Central de Distribucion de Uruca. Además, se requieren para control de citas, consultas contractuales al momento de las recepciones, escaneo de código de barras etc.</t>
  </si>
  <si>
    <t>Compra de una licencia del software de gestión de colecciones Unique Colletion</t>
  </si>
  <si>
    <t xml:space="preserve">En la actualidad, por el desarrollo de aplicaciones y software modernos, la dinámica nos impulsa a mejorar los sistemas actuales y brindarle a los visitantes una nueva opción para investigar y conocer las colecciones mediante software modernos. </t>
  </si>
  <si>
    <t>0210 – Relaciones con Clientes</t>
  </si>
  <si>
    <t xml:space="preserve">Dirección de Cliente Corporativo Empresarial </t>
  </si>
  <si>
    <t>Teléfonos Celulares</t>
  </si>
  <si>
    <t>En nuestra Dependencia se atienden a los clientes del segmento corporativo y empresarial, los cuales representan el 70% de las primas comerciales del INS;  este bien es requerido ya que es un medio de comunicación mas eficiente y oportuna con los clientes y/o intermediarios. Por ejemplo, en caso de presentarse algun siniestro se comunican de manera inmediata y directa para agilizar los procesos.</t>
  </si>
  <si>
    <t>Plan Datos - Telefono celular</t>
  </si>
  <si>
    <t>Suscripción de 5 licencias Microsoft Power BI Pro</t>
  </si>
  <si>
    <t>"En nuestra Dependencia se atienden a los clientes del segmento corporativo y empresarial, los cuales representan el 70% de las primas comerciales del INS;  este bien es requerido ya que es un medio de comunicación mas eficiente y oportuna con los clientes y/o intermediarios. Por ejemplo, en caso de presentarse algun siniestro se comunican de manera inmediata y directa para agilizar los procesos. Actualmente la Unidad de Control y Gestión se encuentra trasladando todos sus reportes a Power BI desde la herramienta Excel debido al tamaño y los cruces de información entre Bases de Datos de más de 50 mil filas de información por reporte. Es por esto que el uso de esta herramienta se basa más que todo en la capacidad de la herramienta. La principal necesidad es para compartir la herramienta con otros usuarios, ya que por el tamaño es complicado enviar por correo e incluso lo hacemos compartiendo el archivo (.pbix) y solamente los usuarios con el Power BI instalado lo pueden ver. Incluso nosotros actualmente tenemos la complejidad de que no podemos compartir contenido con otras áreas de trabajo ni publicar los reportes. Al igual, recibimos colaboración de distintas dependencias que trabajan con Power BI pero que tienen licencias PRO y nos indican que no es compatible con nuestra versión y por lo tanto, se les dificulta dicha colaboración, ya que no podemos hacer el uso compartido de paneles e informes. También, una limitante es que nosotros trabajamos conjuntamente la herramienta ya que distintos usuarios son quienes la actualizan la información de distintos objetos gráficos y con esta licencia no se puede colaborar de manera simultánea ( reportes, dashboards y datasets). Semanalmente realizamos cortes de la información que se presentan a las jefaturas para la toma de decisiones; sin embargo, constantemente tenemos cambios de cartera, traslado de segmentos, rotación de ejecutivos y la información a diario se debe estar actualizando por los distintos usuarios. Finalmente es importante mencionar que los niveles de permiso para la visualización de los datos no se pueden realizar ahorita con la versión gratuita y es relevante por la información de carácter confidencial que se trabaja"</t>
  </si>
  <si>
    <t>Contrato x Demanda - 2018PP-000071-0001000001 (E18071E)</t>
  </si>
  <si>
    <t>Departamento de Comunicaciones</t>
  </si>
  <si>
    <t>Tablets</t>
  </si>
  <si>
    <t>Suscripciones PDF Elements</t>
  </si>
  <si>
    <t xml:space="preserve">La Unidad brinda a la comunidad institucional el servicio de digitalización de documentos mediante la contratación E19009E que se compone de 56 colaboradores distribuidos entre el Archivo Central y las Sedes,  dicho servicio permite que la documentación que ingresa a la institución pueda consultarse en formato digital mediante los sistemas definidos, tales como: Aura Portal y CRM. 
Cabe destacar, que el proceso de digitalización cuenta con una etapa de control de calidad, mediante esta etapa se requiere de un programa que permita la edición de los PDF y ejecutar el reconocimiento óptico de caracteres (OCR) de previo a indexar la documentación al sistema, tal y como lo establece la Norma Técnica Nacional NTN-003 Digitalización de documentos textuales en soporte papel, publicada en el Alcance N° 254 a La Gaceta N° 239 del 13 de diciembre de 2021. 
Actualmente para la edición se utilizan software gratuito, sin embargo, las funcionalidades son limitadas y no permite que se cumpla con lo que solicita la norma antes mencionada. </t>
  </si>
  <si>
    <t>Promoción y Prevención / SST</t>
  </si>
  <si>
    <t>Pago único (creación de escenarios) - Desarrollo de 3 escenarios virtuales de acuerdo a los factores de riesgo laboral de las principales industrias del País para la prevención de accidentes de mayor ocurrencia a nivel nacional.</t>
  </si>
  <si>
    <t xml:space="preserve">Este servicio permitirá crear escenarios para la capacitación de trabajadores de empresas clientes de los regímes de Riesgos del Trabajo de una forma masiva en la cual se logrará desarrollar competencias para la prevención de los principlaes riesgos que originan los accidentes laborales de mayor costo en la línea de seguro. Además por la posición de liderazgo en prevención del Grupo INS se requiere tener opciones de formación que permitan estar a la vanguardia. </t>
  </si>
  <si>
    <t>Anual (hosting y mantenimiento) - Desarrollo de 3 escenarios virtuales de acuerdo a los factores de riesgo laboral de las principales industrias del País para la prevención de accidentes de mayor ocurrencia a nivel nacional.</t>
  </si>
  <si>
    <t>Inteligencia de Negocio</t>
  </si>
  <si>
    <t xml:space="preserve"> (3) Analytics Implementation package (Alteryx Designer+ Entrenamiento)
</t>
  </si>
  <si>
    <t>Estas herramientas permiten agilizar la programación de análisis, dado que utiliza algoritmos sofisticados para realizar modelos de minería de datos, predicciones, modelos de clasificación, practicamente sin uso de código, Esto beneficia a los analistas de inteligencia de negocio dado que maxmiza el tiempo de análisis reduce tiempso en limpieza y manipulación de datos además que permite generar procedimientos automatizados de forma sencilla y practica. El impacto en realidad se va a obtener en las diferentes lineas de negocio dado que Inteligencia puede brindar un servicios mas especializado y en menor tiempo.</t>
  </si>
  <si>
    <t>Proyectores - Licitación Abreviada 2021LA-000019-0001000001 (721019E) “Mantenimiento Preventivo y Servicio Técnico de Equipos Audio Visuales de Museografía, Equipos de Audio y Audiovisual General en el Edificio, Aulas Taller y Auditorio del Museo del Jade"</t>
  </si>
  <si>
    <t>Se requiere la compra de equipos por obsolecencia o bien por que ya no se encuentran repuestos para su reparación</t>
  </si>
  <si>
    <t>Reproductor Digital de Audio MP3 de 8 Canales Independientes - Licitación Abreviada 2021LA-000019-0001000001 (721019E) “Mantenimiento Preventivo y Servicio Técnico de Equipos Audio Visuales de Museografía, Equipos de Audio y Audiovisual General en el Edificio, Aulas Taller y Auditorio del Museo del Jade"</t>
  </si>
  <si>
    <t>45 DÍAS</t>
  </si>
  <si>
    <t>Amplificador de audioestereo - Licitación Abreviada 2021LA-000019-0001000001 (721019E) “Mantenimiento Preventivo y Servicio Técnico de Equipos Audio Visuales de Museografía, Equipos de Audio y Audiovisual General en el Edificio, Aulas Taller y Auditorio del Museo del Jade"</t>
  </si>
  <si>
    <t>Conmutador / escalador para presentaciones - Licitación Abreviada 2021LA-000019-0001000001 (721019E) “Mantenimiento Preventivo y Servicio Técnico de Equipos Audio Visuales de Museografía, Equipos de Audio y Audiovisual General en el Edificio, Aulas Taller y Auditorio del Museo del Jade"</t>
  </si>
  <si>
    <t>Subdirección de Servicios Generales Corporativos</t>
  </si>
  <si>
    <t>Tarjetas inteligentes para certificados de firma digital</t>
  </si>
  <si>
    <t>Mediante oficio G-00659-2022, la Gerencia traslada la administración y prestación del servicio a la Subdirección de Servicios Generales Corporativos, a la cual le corresponde dar atención a las solicitudes de todo el Grupo INS que requieran y ameriten de este instrumento para la atención de sus labores.
Anteriormente dicho proceso era realizado por la Dirección de Mercadeo, sin embargo desde el 28 de febrero del año en curso dicho proceso de realiza en esta Subdirección.
Además, considerando el criterio de la Subdirección de Cultura y Talento en oficio SDTC-00698-2022, que cita “…en consecuencia al Plan Estratégico Institucional, nuestra empresa ha venido dando un salto a la transformación digital y según nuestro parecer, el que el INS no brinde esta herramienta puede generar una afectación en el ánimo de las personas trabajadoras o resistencia para que puedan adquirir dicho dispositivo por cuenta propia y poner en riesgo lo que se ha venido gestando en materia del cambio cultural que debemos dar para posicionarnos con esa tendencia.
De ahí que, consideramos importante que de momento nuestra empresa continúe con el otorgamiento de la firma digital a las personas trabajadoras que así lo requieran…”</t>
  </si>
  <si>
    <t>70 DÍAS</t>
  </si>
  <si>
    <t>Cantidad de requerimientos</t>
  </si>
  <si>
    <t>0215- Dirección de Seguros Obligatorios</t>
  </si>
  <si>
    <t>Informática</t>
  </si>
  <si>
    <t>%</t>
  </si>
  <si>
    <t>7 Meta Específica. Realizar el 100% de los pagos solicitados por la Red de Servicios de Salud para la contrataciones vigentes, los nuevos procesos contractuales y aquellas necesidades urgentes que surjan, propias de la RSS, tales que, ayuden a brindar un mejor servicio a los asegurado de RT, SOA y otros seguros (Departamento de Gestiones Económicas Obligatorias).</t>
  </si>
  <si>
    <t xml:space="preserve">Sillas De Ruedas Bariatrica </t>
  </si>
  <si>
    <t xml:space="preserve">Sillas De Ruedas Pediatricas </t>
  </si>
  <si>
    <t>Monto a presupuestar en el período colones sin IVA redondeado</t>
  </si>
  <si>
    <t>Total horas mensuales = 3.500
Total horas anuales = 42.000
Según matriz de requerimiento de compra para el primer año solo se requiere un monto a presupuestar en el período equivalente al costo de 10 meses</t>
  </si>
  <si>
    <t>Total horas mensuales = 340
Total horas anuales = 4.080
Según matriz de requerimiento de compra para el primer año solo se requiere un monto a presupuestar en el período equivalente al costo de 10 meses</t>
  </si>
  <si>
    <t>Total horas mensuales = 680
Total horas anuales = 8.160</t>
  </si>
  <si>
    <t>Total horas mensuales = 850
Total horas anuales = 10.200
Según matriz de requerimiento de compra para el primer año solo se requiere un monto a presupuestar en el período equivalente al costo de 10 meses</t>
  </si>
  <si>
    <t>Total horas mensuales = 510
Total horas anuales = 6.120
Según matriz de requerimiento de compra para el primer año solo se requiere un monto a presupuestar en el período equivalente al costo de 10 meses</t>
  </si>
  <si>
    <t>Total horas mensuales = 170
Total horas anuales = 2.040
Según matriz de requerimiento de compra para el primer año solo se requiere un monto a presupuestar en el período equivalente al costo de 11 meses</t>
  </si>
  <si>
    <t>Total horas mensuales = 1.020
Total horas anuales = 12.240
Según matriz de requerimiento de compra para el primer año solo se requiere un monto a presupuestar en el período equivalente al costo de 10 meses</t>
  </si>
  <si>
    <t>Auriculares con conexión USB certificada para uso con Microsoft Teams</t>
  </si>
  <si>
    <r>
      <t xml:space="preserve">Atención de fallas y nuevas necesidades de acuerdo a las solicitudes ingresadas por las unidades usuarias durante el año. Se toma encuenta la cantidad de accesorios entregados en el 2021 y los que se encuentran para comprar en el 2022, con respecto a los equipos asignados en la plataforma                                                                                                      </t>
    </r>
    <r>
      <rPr>
        <b/>
        <sz val="11"/>
        <color theme="1"/>
        <rFont val="Calibri"/>
        <family val="2"/>
        <scheme val="minor"/>
      </rPr>
      <t>Los mismos se encuentran dentro del Contrato  2020PP-000018-0001000001 (E20018E) "Compra de Equipo Tecnológico según Demanda"</t>
    </r>
  </si>
  <si>
    <t>Desarrollo Software</t>
  </si>
  <si>
    <t>Licencias plataforma IBM i / Herramienta para Control de Versionamiento de software para plataformas IBMi y ORACLE</t>
  </si>
  <si>
    <t>Como parte de la mejora continua del modelo operativo de TIC, se requiere contar con herramientas como las de control de versionamiento, que contribuyen tanto al fortalecimiento en temas de Ciberseguridad, como a impulzar la cultura DevOps en nuestra dependencia. Todo lo anterior, aunado a la atención de una recomendación de nuestra Auditoría Interna.</t>
  </si>
  <si>
    <t xml:space="preserve">1 Paquete:
&gt; IBMi: 
  14 licencias usuario y 4 licencias servidores
</t>
  </si>
  <si>
    <t>Licencias plataforma Oracle / Herramienta para Control de Versionamiento de software para plataformas IBMi y ORACLE</t>
  </si>
  <si>
    <t>1 Paquete:
&gt; ORACLE: 
  8 licencias usuario y 14 licencias servidores</t>
  </si>
  <si>
    <t>Servicios de Implementación y Capacitación plataforma IBM i  / Herramienta para Control de Versionamiento de software para plataformas IBMi y ORACLE</t>
  </si>
  <si>
    <t>Servicios de Implementación y Capacitación plataforma Oracle / Herramienta para Control de Versionamiento de software para plataformas IBMi y ORACLE</t>
  </si>
  <si>
    <r>
      <rPr>
        <b/>
        <sz val="11"/>
        <color theme="1"/>
        <rFont val="Calibri"/>
        <family val="2"/>
        <scheme val="minor"/>
      </rPr>
      <t>Objetivo Específico 3.</t>
    </r>
    <r>
      <rPr>
        <sz val="11"/>
        <color theme="1"/>
        <rFont val="Calibri"/>
        <family val="2"/>
        <scheme val="minor"/>
      </rPr>
      <t xml:space="preserve"> Optimizar los procesos internos del CEDINS para garantizar el cumplimiento normativo (interno y externo) que regula la actividad del Centro de Distribución y Logística, así como el uso eficiente de los recursos administrados. 
</t>
    </r>
    <r>
      <rPr>
        <b/>
        <sz val="11"/>
        <color theme="1"/>
        <rFont val="Calibri"/>
        <family val="2"/>
        <scheme val="minor"/>
      </rPr>
      <t>Meta Específica 1.</t>
    </r>
    <r>
      <rPr>
        <sz val="11"/>
        <color theme="1"/>
        <rFont val="Calibri"/>
        <family val="2"/>
        <scheme val="minor"/>
      </rPr>
      <t xml:space="preserve"> Planear y ejecutar la logística de almacenamiento y distribución de los inventarios bajo límites de control y especificación definidos por mejora continua, alcanzando un promedio en los niveles de indicadores logísticos no menor a un 98,25% (Unidad de Logística y Regencia en Cadena de Abastecimiento).</t>
    </r>
  </si>
  <si>
    <r>
      <rPr>
        <b/>
        <sz val="11"/>
        <color theme="1"/>
        <rFont val="Calibri"/>
        <family val="2"/>
        <scheme val="minor"/>
      </rPr>
      <t>Objetivo Específico 5.</t>
    </r>
    <r>
      <rPr>
        <sz val="11"/>
        <color theme="1"/>
        <rFont val="Calibri"/>
        <family val="2"/>
        <scheme val="minor"/>
      </rPr>
      <t xml:space="preserve"> Generar valor compartido, e incidir en el desarrollo sostenible del país mediante la conservación, revitalización y divulgación del patrimonio arqueológico y artístico que custodia el INS, exhibiendo de forma innovadora las colecciones, para fomentar la investigación, promover el aprendizaje y esparcimiento, e impulsar propuestas artísticas nacionales y foráneas.
</t>
    </r>
    <r>
      <rPr>
        <b/>
        <sz val="11"/>
        <color theme="1"/>
        <rFont val="Calibri"/>
        <family val="2"/>
        <scheme val="minor"/>
      </rPr>
      <t>Meta Específica 1.</t>
    </r>
    <r>
      <rPr>
        <sz val="11"/>
        <color theme="1"/>
        <rFont val="Calibri"/>
        <family val="2"/>
        <scheme val="minor"/>
      </rPr>
      <t xml:space="preserve"> Ejecutar las propuestas planteadas en el objetivo por medio de los proyectos de conservación, comunicación y mantenimiento de las colecciones arqueológicas y artísticas, desarrollando el 100% de las acciones programadas para el periodo 2023 (Museo, Control y Gestión).</t>
    </r>
  </si>
  <si>
    <r>
      <rPr>
        <b/>
        <sz val="11"/>
        <color theme="1"/>
        <rFont val="Calibri"/>
        <family val="2"/>
        <scheme val="minor"/>
      </rPr>
      <t xml:space="preserve">Objetivo Específico 1. </t>
    </r>
    <r>
      <rPr>
        <sz val="11"/>
        <color theme="1"/>
        <rFont val="Calibri"/>
        <family val="2"/>
        <scheme val="minor"/>
      </rPr>
      <t xml:space="preserve"> Incrementar la rentabilidad del INS mediante el crecimiento de la utilidad de aseguramiento comercial, procurando mantener un equilibrio entre la rentabilidad y la participación de mercado.
</t>
    </r>
    <r>
      <rPr>
        <b/>
        <sz val="11"/>
        <color theme="1"/>
        <rFont val="Calibri"/>
        <family val="2"/>
        <scheme val="minor"/>
      </rPr>
      <t>Meta Específica 2.</t>
    </r>
    <r>
      <rPr>
        <sz val="11"/>
        <color theme="1"/>
        <rFont val="Calibri"/>
        <family val="2"/>
        <scheme val="minor"/>
      </rPr>
      <t xml:space="preserve"> Alcanzar al menos el 90% de retención de las primas de renovación mayores a ¢ 10 MM para los segmentos Corporativo, Estatal, Empresarial presentando una oferta competitiva ajustada a las necesidades del cliente.</t>
    </r>
  </si>
  <si>
    <r>
      <rPr>
        <b/>
        <sz val="11"/>
        <color theme="1"/>
        <rFont val="Calibri"/>
        <family val="2"/>
        <scheme val="minor"/>
      </rPr>
      <t>Objetivo Específico 3</t>
    </r>
    <r>
      <rPr>
        <sz val="11"/>
        <color theme="1"/>
        <rFont val="Calibri"/>
        <family val="2"/>
        <scheme val="minor"/>
      </rPr>
      <t xml:space="preserve">. Contribuir al fortalecimiento de la imagen y la reputación del grupo corporativo y al posicionamiento de nuestros productos y/o servicios, para fortalecer los lazos y generar relaciones ganar-ganar con las partes interesadas identificadas por la organización. 
</t>
    </r>
    <r>
      <rPr>
        <b/>
        <sz val="11"/>
        <color theme="1"/>
        <rFont val="Calibri"/>
        <family val="2"/>
        <scheme val="minor"/>
      </rPr>
      <t>Meta Específica 1.</t>
    </r>
    <r>
      <rPr>
        <sz val="11"/>
        <color theme="1"/>
        <rFont val="Calibri"/>
        <family val="2"/>
        <scheme val="minor"/>
      </rPr>
      <t xml:space="preserve"> Planificar y desarrollar las actividades de comunicación dirigidas al público externo e interno de la Institución, a través del cumplimiento del 100% del plan de acción definido para el 2023. (Departamento de Comunicaciones).</t>
    </r>
  </si>
  <si>
    <r>
      <rPr>
        <b/>
        <sz val="11"/>
        <color theme="1"/>
        <rFont val="Calibri"/>
        <family val="2"/>
        <scheme val="minor"/>
      </rPr>
      <t>Objetivo Específico 1.</t>
    </r>
    <r>
      <rPr>
        <sz val="11"/>
        <color theme="1"/>
        <rFont val="Calibri"/>
        <family val="2"/>
        <scheme val="minor"/>
      </rPr>
      <t xml:space="preserve">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Calibri"/>
        <family val="2"/>
        <scheme val="minor"/>
      </rPr>
      <t>Meta Específica 3.</t>
    </r>
    <r>
      <rPr>
        <sz val="11"/>
        <color theme="1"/>
        <rFont val="Calibri"/>
        <family val="2"/>
        <scheme val="minor"/>
      </rPr>
      <t xml:space="preserve"> 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 (Centro de Servicios Administrativos).</t>
    </r>
  </si>
  <si>
    <r>
      <rPr>
        <b/>
        <sz val="11"/>
        <color theme="1"/>
        <rFont val="Calibri"/>
        <family val="2"/>
        <scheme val="minor"/>
      </rPr>
      <t>Objetivo Específico 4.</t>
    </r>
    <r>
      <rPr>
        <sz val="11"/>
        <color theme="1"/>
        <rFont val="Calibri"/>
        <family val="2"/>
        <scheme val="minor"/>
      </rPr>
      <t xml:space="preserve"> Gestionar la estrategia de prevención del Grupo INS en sus 4 dimensiones: salud general, seguridad y salud en el trabajo, movilidad segura y seguridad humana y patrimonial, con el fin de posicionar su liderazgo en la materia.
</t>
    </r>
    <r>
      <rPr>
        <b/>
        <sz val="11"/>
        <color theme="1"/>
        <rFont val="Calibri"/>
        <family val="2"/>
        <scheme val="minor"/>
      </rPr>
      <t xml:space="preserve">Meta Específica 1. </t>
    </r>
    <r>
      <rPr>
        <sz val="11"/>
        <color theme="1"/>
        <rFont val="Calibri"/>
        <family val="2"/>
        <scheme val="minor"/>
      </rPr>
      <t xml:space="preserve">Ejecutar en al menos un 85% el programa de prevención correspondiente en las empresas y cantones determinados como prioritarios con el fin de contribuir con la disminución de la siniestralidad para los seguros de RT , Estudiantil, SOA, IE y GM durante el año 2023.(Control y Gestión).
</t>
    </r>
    <r>
      <rPr>
        <b/>
        <sz val="11"/>
        <color theme="1"/>
        <rFont val="Calibri"/>
        <family val="2"/>
        <scheme val="minor"/>
      </rPr>
      <t>Meta Específica 2-</t>
    </r>
    <r>
      <rPr>
        <sz val="11"/>
        <color theme="1"/>
        <rFont val="Calibri"/>
        <family val="2"/>
        <scheme val="minor"/>
      </rPr>
      <t xml:space="preserve">Promover una cultura de prevención durante el año 2023 incorporando lenguaje inclusivo, mediante el desarrollo de al menos 75 actividades dirigidas al sector empresarial y población general.
</t>
    </r>
    <r>
      <rPr>
        <b/>
        <sz val="11"/>
        <color theme="1"/>
        <rFont val="Calibri"/>
        <family val="2"/>
        <scheme val="minor"/>
      </rPr>
      <t>Meta Específica 5</t>
    </r>
    <r>
      <rPr>
        <sz val="11"/>
        <color theme="1"/>
        <rFont val="Calibri"/>
        <family val="2"/>
        <scheme val="minor"/>
      </rPr>
      <t>-Atender de manera oportuna el 100% de las solicitudes de clientes no relacionadas a programas específicos de prevención durante el año 2023.</t>
    </r>
  </si>
  <si>
    <r>
      <rPr>
        <b/>
        <sz val="11"/>
        <color theme="1"/>
        <rFont val="Calibri"/>
        <family val="2"/>
        <scheme val="minor"/>
      </rPr>
      <t>Meta Específica 1.</t>
    </r>
    <r>
      <rPr>
        <sz val="11"/>
        <color theme="1"/>
        <rFont val="Calibri"/>
        <family val="2"/>
        <scheme val="minor"/>
      </rPr>
      <t xml:space="preserve"> Dirigir los lineamientos técnicos de tecnologías de información y transformación digital (Subgerencia General a cargo del Área de Transformación Digital y Tecnologías de la Información)</t>
    </r>
    <r>
      <rPr>
        <b/>
        <sz val="11"/>
        <color theme="1"/>
        <rFont val="Calibri"/>
        <family val="2"/>
        <scheme val="minor"/>
      </rPr>
      <t xml:space="preserve">
Meta Específica 4.</t>
    </r>
    <r>
      <rPr>
        <sz val="11"/>
        <color theme="1"/>
        <rFont val="Calibri"/>
        <family val="2"/>
        <scheme val="minor"/>
      </rPr>
      <t xml:space="preserve"> Proporcionar a la Administración Superior información transformada en conocimiento para la toma de decisiones estratégicas, que permita el cumplimiento de los objetivos institucionales a través de los informes definidos en el plan de acción (Inteligencia de negocio)</t>
    </r>
  </si>
  <si>
    <r>
      <rPr>
        <b/>
        <sz val="11"/>
        <color theme="1"/>
        <rFont val="Calibri"/>
        <family val="2"/>
        <scheme val="minor"/>
      </rPr>
      <t>Objetivo Específico 1.</t>
    </r>
    <r>
      <rPr>
        <sz val="11"/>
        <color theme="1"/>
        <rFont val="Calibri"/>
        <family val="2"/>
        <scheme val="minor"/>
      </rPr>
      <t xml:space="preserve"> Brindar los servicios de apoyo al Grupo INS dentro de nuestro ámbito competencial,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Calibri"/>
        <family val="2"/>
        <scheme val="minor"/>
      </rPr>
      <t>Meta Específica 5.</t>
    </r>
    <r>
      <rPr>
        <sz val="11"/>
        <color theme="1"/>
        <rFont val="Calibri"/>
        <family val="2"/>
        <scheme val="minor"/>
      </rPr>
      <t xml:space="preserve"> Sustentar y dar continuidad al proceso de mejora contínua mediante la aplicación del modelo definido para la gestión del mantenimiento, diseño y construcción, utilizando las herramientas tecnológicas actuales, administrando los riesgos y en apego al eje transversal de sostenibilidad del Grupo INS. (Departamento de Ingeniería y Mantenimiento).</t>
    </r>
  </si>
  <si>
    <t>Total Requerimientos TI</t>
  </si>
  <si>
    <t>Total Requerimientos UU</t>
  </si>
  <si>
    <t>Totales</t>
  </si>
  <si>
    <t>Contratación de  personas físicas o jurídicas que ofrezcan servicios de notificación de deudores, fiadores y cualquiera otra persona que el Instituto Nacional de Seguros requiera, en el territorio nacional</t>
  </si>
  <si>
    <t>Contratación de  personas físicas o jurídicas que ofrezcan servicios de localización  de deudores, fiadores y cualquiera otra persona que el Instituto Nacional de Seguros requiera, en el territorio nacional</t>
  </si>
  <si>
    <t>Revisón final con inflación de un 3%.
SCC-01327-2022 del 12/05/2022, informan que la Unidad de Cobro Judicial fue traslada a la Dirección Jurídica, por tal motivo ellos serán los administradores de este servicio.</t>
  </si>
  <si>
    <t>Contratación de  personas físicas o jurídicas que ofrezcan servicios de captura de bienes  y ejecución de embargos, realizando todas las diligencias y coordinación que se requieran.</t>
  </si>
  <si>
    <t>Objetivo Específico 2. Proyectar el compromiso del Grupo INS con la sostenibilidad en sus tres dimensiones, para impulsar una nueva cultura basada en el respeto a los derechos humanos, el cuidado del ambiente y el aporte a los objetivos de desarrollo sostenible.
Meta Específica 1. Gestionar la sostenibilidad del Grupo INS cumpliendo el 100% del plan de acción (Sostenibilidad).</t>
  </si>
  <si>
    <t>No se considera inflación porque el costo es en dólares $.</t>
  </si>
  <si>
    <t>Revisón final con inflación de un 3%.</t>
  </si>
  <si>
    <t>Dentro del GAM: ¢12.430.000 + 3% inflación:  ¢12.802.900
Fuera del GAM:  ¢13.560.000 + 3% inflación =  ¢13.966.800
Monto total estimado:  ¢26.769.700</t>
  </si>
  <si>
    <t>Revisión Final con inflación de un 3%</t>
  </si>
  <si>
    <t>Revisión Final, no se considera inflación porque el costo es en dólares $.</t>
  </si>
  <si>
    <t xml:space="preserve">Parcipación en la campaña del centenario que está promoviendo en comité del centenario solicitado por Junta Directiva.  Este requerimiento tiene como objetivo contar con un documento histórico para desarrollar diferentes estrategias de divulgación a la sociedad costarricense, destacando la importancia que durante 100 años ha tenido el INS en el desarrollo social, económico y cultural del país.
</t>
  </si>
  <si>
    <t>Es un servicio que se va a desarrollar durante 3 años, y para ello el costo estimado para cada año es el siguiente + un 3% de inflación:  2023 y 2024 ¢7.785.000 y para el 2025 que es el último año es de ¢7.725.000.</t>
  </si>
  <si>
    <t>Revisión Final.  No se considera inflación, monto en dólares.</t>
  </si>
  <si>
    <t>Revisón final, no se le considera inflación porque ya se contempla un monto para cubrir el comportamiento de la demanda del servicio - marchamos.</t>
  </si>
  <si>
    <t>Revisión final, no se incluye inflación porque esttimación es en $.</t>
  </si>
  <si>
    <t xml:space="preserve">Se requiere el servicios de mantenimiento para mantener los elevadores funcionando de manera optima y segura pues al ser catalgado un medio de transporte vetical debe brindar las condicones de seguridad que la normativa internacional exige.  Vencimiento de garantía. </t>
  </si>
  <si>
    <t>Revisión final con un 3% de inflación.</t>
  </si>
  <si>
    <t xml:space="preserve">Mantenimiento preventivo y servicio técnico de aires acondicionados - </t>
  </si>
  <si>
    <t>Revisión final con 3% de inflación.</t>
  </si>
  <si>
    <t xml:space="preserve">Mantenimiento preventivo y servicio técnico del sistema eléctrico de Oficinas Centrales, INS SALUD  y HDT </t>
  </si>
  <si>
    <t>Revisión final con 3% de inflación.  Suministro e instalación de 3 puertas vidrio temperado</t>
  </si>
  <si>
    <t>Revisión final memoria de cálculo con inflación 3%</t>
  </si>
  <si>
    <t xml:space="preserve">Revisión final con inflación 3%.
Se realizó ajuste en la memoria de cálculo.
Resultado incremento de ¢2.377.000 a ¢2.750.000
</t>
  </si>
  <si>
    <t>Revisión final, no se considera inflación porque el monto es el $.
Se realizó ajuste en la memoria de cálculo - sumatorias - resultado: incremento monto de ¢21.422.000 a ¢21.525.000
Mantenimiento que se solicita al proveedor durante el período de garantía</t>
  </si>
  <si>
    <t xml:space="preserve">Este requerimiento se desprende de la necesidad de dar el mantenimiento adecuado del sistema del BMS, con el fin de contar con los bienes propiedad del INS en óptimas condiciones de funcionamiento, con el propósito de permitir la utilización normal de los mismos por parte de los funcionarios de la institución y minimizar los tiempos que los equipos puedan estar fuera de operación. </t>
  </si>
  <si>
    <t>INGM-00782-2022 del 06-05-2022</t>
  </si>
  <si>
    <t xml:space="preserve">El Sistema BMS instalado en Oficinas Centrales, tiene apróximadamente 20 años en funcionamiento, sobrepasando ya su vida útil.  Ante esto, se requiere su sustitución, ya que es un elemento importante para la operativa remota y seguimiento de parámetros de funcionamiento de los equipos, como los A/C. sistema electrico, platan electrica, entre otros equipos electromecanicos.  Esto incide en la continuidad del servicio, realizando ajustes y valorando condiciones de manera remota, lo que permite asesorar a las Unidades Usuaria en el proceder, así como brindar información técnica importante para la atención de eventos. </t>
  </si>
  <si>
    <t xml:space="preserve">Revisión final con 3% de inflación.
</t>
  </si>
  <si>
    <t xml:space="preserve">Revisión final.  
Memoria de cálculo considera el mantenimiento período de garantía por 3 cuatrimestres y luego por 4 (años?).
Monto ajustado:  ¢20.375.000
</t>
  </si>
  <si>
    <t xml:space="preserve">Revisión final con 3% de inflación.
Se revisaron las fórmulas de la memoria y se ajustaron, más inflación.
Monto estimado UU:  ¢23.833.037 </t>
  </si>
  <si>
    <t>Contratación de Servicio para realizar Mantenimiento preventivo, predictivo y servicio técnico a los Sistemas y Equipos Electromecánicos de los Centros de Datos Alterno y Principal INS</t>
  </si>
  <si>
    <t>Revisión final, no incluye inflación por monto estimado en dólares.
Revisar monto presupuestario - Revisado con Johseth 09-05-2022</t>
  </si>
  <si>
    <t>Revisión final con 3% de inflación.  
100mts por edificio.
7 Gran Área Metropolitana
7 Alrededores GAM
12 Fuera del GAM</t>
  </si>
  <si>
    <t>Los Data Center se han convertido en el corazón de las actividades de negocio, no solo del Instituto Nacional de Seguros, sino para múltiples organizaciones tanto a nivel nacional como internacional. Sus complejas infraestructuras, en las que convergen lo físico y lo virtual, han hecho que la administración de los Data Center tenga que hacer frente a numerosos retos que tienen como fin último optimizar los recursos para dar una mejor respuesta a las necesidades del negocio, de los clientes y de los colaboradores internos de la institución. La administración de los Centros de Datos es un conjunto de cosas, que implican personal calificado, definición de políticas, gestión de los equipos electromecánicos, seguridad física, la limpieza, entre otros. Su administración tiene que ver con la seguridad, agilidad en el manejo y disponibilidad de la información, la cual se constituye en una ventaja estratégica para obtener una diferenciación contra la competencia, en una actividad como los seguros. La planeación de un centro de datos debe considerar la correcta alimentación eléctrica, el control de las condiciones ambientales, la prevención de incidentes que puedan afectar la continuidad del servicio, la continuidad del negocio y todo esto recae en una adecuada Administración.</t>
  </si>
  <si>
    <t>Se ajusto el monto porque le incluyeron un 5% para imprevistos.</t>
  </si>
  <si>
    <t>Servicio de Mantenimiento Preventivo y Correctivo de Baja y Mediana Complejidad en Infraestructura de las Zonas Regionalizadas</t>
  </si>
  <si>
    <t>Fortalecer la cobertura de mantenimiento en un 20% del metraje total de Infraestructura destinada a labores del Instituto, tanto en la línea comercial como en la Red de Servicios de Salud.</t>
  </si>
  <si>
    <t>Suministro según demanda de persianas arrollables</t>
  </si>
  <si>
    <t>El servicio de suministro e instalación de persianas arrollables nace con la intención de minimizar los efectos de la incidencia de los rayos del sol, brindar privacidad a las Jefaturas y Subjefaturas que dentro de sus funciones tienen que contar dinero en sus lugares de trabajo, así como en los consultorios médicos y otras áreas según así lo requiera la Institución. Con el servicio se pretende cubrir todos los Edificios del INS, a saber:  Hospital de Trauma, Red de Servicios de Salud, Centro de Capacitación y Recreación del INS, Puntos de Ventas, Puntos de Servicios y Sedes del INS en todo el país, Museo de Jade, Jardín Infantil, y Edificio de Oficinas Centrales del INS y cualquier otros edificio donde el INS brinde sus servicios.</t>
  </si>
  <si>
    <t xml:space="preserve">Revisón final, no se considera inflación porque la estimación es en $.
Estimaciones anuales:
1 año 4 carretillas: $804.56
2,3 y 4to. Año para 11 carretillas:  $2.213 por año.
</t>
  </si>
  <si>
    <t>Revisión  final con un 3% de inflación.</t>
  </si>
  <si>
    <t>Verificación de la calidad de los medicamentos y otros productso de interés sanitario que se adquieren en el Centro de Distribución y Logística para abastecer la RSS.</t>
  </si>
  <si>
    <t>Revisón final, no se contempla inflación porque la estimación es en $.</t>
  </si>
  <si>
    <t>Revisón final, no se incorpora inflación porque una parte es en $ y la otra es sobre un aproyección de monto máximo mensual.</t>
  </si>
  <si>
    <t>Revisión final, no se considera inflación al estar el monto estimado en $</t>
  </si>
  <si>
    <t>Objetivo Específico 1. Realizar una gestión de Talento Humano que procure una organización de alto desempeño, el desarrollo integral de los colaboradores, la orientación a los resultados , la flexibilidad al cambio, todo a través de sistemas de gestión eficientes.
Meta Específica 9. Ejecutar los programas asignados al servicio de Médico de Empresa, Centro de Acondicionamiento Físico, Proceso de Psicología, Salud Ocupacional, Nutrición y Jardín Infantil para el año 2023, mediante el cumplimiento del 100% de las actividades programadas (Unidad Bienestar Laboral).</t>
  </si>
  <si>
    <t>Revisión final, no se considera inflación al estar el monto estimado en $.
Montos estimados por año:
1 y 2:  $4.938.10 por año.
3 y 4:  $5.616.10 por año.</t>
  </si>
  <si>
    <t>Revisión final, no se incluye inflación, monto estimado en $</t>
  </si>
  <si>
    <t>Revisión final, no se incluye inflación, monto estimado en euros.</t>
  </si>
  <si>
    <t>Revisón final con un 3 % de inflación.  La estimación contempla únicamente al Instituto.  No incluye a ninguna subsidiaria, bomberos, ni la  RSS.</t>
  </si>
  <si>
    <t>Revisión de acuerdo a los últimos datos, no se considera inflación porque la estimación es en $.  No incluye a ninguna subsidiaria, bomberos, ni la  RSS</t>
  </si>
  <si>
    <t>Nuestros seguros de Salud, particularmente los de Gastos Médicos y Viajero con Asistencia, brindan cobertura internacional a todos nuestros asegurados, por lo que se requiere de la contratación de un TPA que brinde soporte para la coordinación de los servicios de asistencia médica a nivel mundial.</t>
  </si>
  <si>
    <t>No se presupuesta nada para el 2023, porque los pagos que se realicen por el servicio serán cubiertos por el contrato actual.
No se considera inflación porque el costo es en dólares $.</t>
  </si>
  <si>
    <t xml:space="preserve">Revisón final con inflación de un 3%.
SCC-01327-2022 del 12/05/2022, informan que la Unidad de Cobro Judicial fue traslada a la Dirección Jurídica, por tal motivo ellos serán los administradores de este servicio.
 </t>
  </si>
  <si>
    <t xml:space="preserve">CONTRATO PARA LA PROVISIÓN DE LA RED DE PROVEEDORES DE SERVICIOS AUXILIARES PARA EVALUACIÓN DE RIESGOS DE LOS PROCESOS DE SUSCRIPCIÓN E INDEMNIZACIÓN EN LOS RAMOS DE SEGUROS GENERALES Y PERSONALES, AGRICOLA, </t>
  </si>
  <si>
    <t>Monto total anual  sin IVA</t>
  </si>
  <si>
    <t>IVA</t>
  </si>
  <si>
    <t>INS Servicios</t>
  </si>
  <si>
    <t>Jardín infantil</t>
  </si>
  <si>
    <t>ANEXO 2:  Servicios de evaluación de riesgos para suscripciones e indemnizaciones en los ramos de Seguro Agrícola y Seguro Pecuario Seg agrícola</t>
  </si>
  <si>
    <t>Cantidad requerimientos recibidos</t>
  </si>
  <si>
    <t>Monto solicitado inicialmente</t>
  </si>
  <si>
    <t>Cantidad requerimientos aprobados</t>
  </si>
  <si>
    <t>Valor anual estimado colones aprobado</t>
  </si>
  <si>
    <t>Cuantía Inestimada (*)</t>
  </si>
  <si>
    <t>Nota</t>
  </si>
  <si>
    <t>Columna cuantía inestimada incluye topes de contratación</t>
  </si>
  <si>
    <t>Indica tope máx contratación INGM-00849-2022</t>
  </si>
  <si>
    <t>INGM-00849-2022</t>
  </si>
  <si>
    <t>INGM-00782-2022 del 06-05-2022 /INGM-00849-2022</t>
  </si>
  <si>
    <t xml:space="preserve">Revisión final con un 3% de inflación.  </t>
  </si>
  <si>
    <t>Revisión final, no se incorpora inflación porque es una estimación en $ Se paga el 13% del IVA mediante un pago directamente a la Tributación Directa, al ser una factura extranjera.</t>
  </si>
  <si>
    <t>No se incorpora inflación porque es una estimación en $.
Montos estimados  por año:
2023:  $222.935,63
2024, 2025 y 2026:  $160.785.63 por año.</t>
  </si>
  <si>
    <t>Variación</t>
  </si>
  <si>
    <t>Tope max en INGM-00849-2022</t>
  </si>
  <si>
    <t>Mantenimiento Preventivo y Servicio Técnico del Sistema de A C de Precisión del Hospital del Trauma</t>
  </si>
  <si>
    <t>cuantía inestimada según  INGM-00849-2022</t>
  </si>
  <si>
    <t>Mantenimiento Preventivo y Servicio Técnico del Sistema de Generadores Eléctricos del Hospital del Trauma</t>
  </si>
  <si>
    <t>Meta Específica 5. Sustentar y dar continuidad al proceso de mejora continua mediante la aplicación del modelo definido para la gestión del mantenimiento, diseño y construcción, utilizando las herramientas tecnológicas actuales, administrando los riesgos y en apego al eje transversal de sostenibilidad del Grupo INS en cumplimiento del 100% del plan de acción. (Departamento de Ingeniería y Mantenimiento).</t>
  </si>
  <si>
    <t>La mayoría de instrumental quirúrgico con el uso y en especial en materiales duros como el hueso, van perdiendo su filo e incluso en ocasiones se dañan en las puntas. Beneficios:
1. Permite prolongar la vida útil del instrumental.
2. Disponibilidad de instrumentos en buen estado para las cirugías o otros procedimientos.
3.Satisfacción del cliente interno, especialistas quirúrgicos para la realización eficiente de los procedimientos.
Desventajas:
1. Gasto económico por compra para sustitución de instrumental dañado.
2. Dar de debaja muchos instrumentos que se podrían reparar o afilar. 
El riesgo de no contar con el contrato es:
1. Que no exista en INS-RSS instrumental adecuado para la realización de procedimientos y atención de nuestros usuarios.
2. Riesgo de retrasos o suspensión de cirugías.
3. Riesgo de gastos excesivos por recambio de instrumental que se podría reparar.</t>
  </si>
  <si>
    <t>El Hospital del Trauma de la Red de Servicios de Salud-INS posee un sistema de agente limpio de supresión contra incendio para cuartos de TI marca FIKE, actualmente cuenta con 18 tableros FIKE modelos SHP PRO-10-063, 18 tanques con agente supresor contra fuego  ECARO 25, válvulas, fuentes , detectores de humo, rociadores, botoneras de disparo y campanas, etc., estos equipos se ubican en el Hospital de Trauma ubicado en el Complejo de Salud La Uruca de la INS Red de Servicios de Salud, este sistema y equipos se utilizan para suprimir el oxígeno de la habitación de cuarto de TI  en caso de un siniestro de fuego iniciado en estas habitaciones con equipos de alto valor y sensibles a las temperaturas por aumento de calor  y esta requerido por las normas código eléctrico de Costa Rica, normas NFPA ( 72, 76, 2001), normativa TIA y de habilitación hospitalaria para un centro médico.
Beneficios:
A.Respaldo de Fabrica de los repuestos originales, así como de los diferentes equipos.
B.Capacitación a los colaboradores por parte de Fabrica en los diferentes equipos contemplados en la prestación del servicio requerido.
C.Participación desde el proceso constructivo del Hospital del Trauma.
D.Experiencia en las labores de mantenimiento de los sistemas del Hospital del Trauma, desde la constitución del inmueble.
E.Costos de adquisición menores, ya que la compra de repuestos se realiza directamente al Fabricante y no a intermediarios.
F.Se asegura la prestación del servicio en el Complejo Hospitalario de la Urura, el cual representa el 90% aproximadamente de la facturación en atenciones y el 44% de la atención de todos los pacientes.
Riesgos:
A.El no contar con un contrato de mantenimiento incrementa el riesgo de NO operación o funcionamiento incorrecto por deterioro de los equipos y riesgo alto potencial de inseguridad de riesgo contra la vida ante un eventual siniestro de fuego, daños a la propiedad de la infraestructura de la edificación, daños irreparables a los sistemas y servicios brindados en el centro médico, des habilitación total o parcial de la operativa del centro médico, y riesgo contra integridad de vida tanto de colaboradores, pacientes y visitantes.
B.El equipo es más propenso a deteriorarse.
C.El deterioro de los equipos de este sistema, representarían la urgencia de contratar reparaciones imprevistas por la carencia de mantenimientos programados que con el pasar del tiempo encarecerán los costos por mantenerlos en correcto funcionamiento, situación que a largo plazo podrán traducirse en gastos innecesarios para el presupuesto de la INS-Red de Servicios de Salud S.A. en reparaciones y compra de equipos nuevos para la sustitución de los dañados.</t>
  </si>
  <si>
    <t>En el centro de Salud Regional de Grecia, el equipo actual de autoclave ya cumplió con su vida útil, mediante oficio RSS-LO-00130-2022 se nos informa por parte del departamento de equipo médico, que el mismo esta proyectado para sustitución.  La función de este equipo es imprescindible para garantizarnos que el instrumental utilizado en procedimientos tales como curaciones, cirugía menor, retiro de hilos y otros, ha cumplido los procesos de esterilización correctos que nos garantice la ausencia de patógenos que pongan en riesgo la salud de nuestros usuarios.  Beneficios A. Resolver las necesidades de esterilización de instrumental y material para uso del personal médico y de enfermería para los usuarios del Centro de Salud de Grecia. B. Minimizar días de incapacidad por potenciales patógenos debido a un proceso eficiente de esterilización.  Riesgos A. Riesgo de imagen por utilizar equipo antiguo que pueda devenir en procesos de esterilización inadecuados que generen potenciales infecciones a los usuarios al momento de recibir servicios tales como curaciones, cirugía menor, retiro de hilos donde se requiera la utilización de materiales e instrumental de uso médico y de enfermería. Afrentar posibles demandas por mala praxis asociadas a utilización de equipo no estéril que pueda contaminar al paciente.</t>
  </si>
  <si>
    <r>
      <t>Servicio de soporte técnico con empresa autorizada por el fabricante para los equipos de</t>
    </r>
    <r>
      <rPr>
        <b/>
        <sz val="11"/>
        <color theme="1"/>
        <rFont val="Calibri"/>
        <family val="2"/>
        <scheme val="minor"/>
      </rPr>
      <t xml:space="preserve"> Esterilización</t>
    </r>
    <r>
      <rPr>
        <sz val="11"/>
        <color theme="1"/>
        <rFont val="Calibri"/>
        <family val="2"/>
        <scheme val="minor"/>
      </rPr>
      <t xml:space="preserve"> que posee la RSS de dentro y fuera del Gran Área Metropolitana  (repuestos)</t>
    </r>
  </si>
  <si>
    <r>
      <t xml:space="preserve">Servicio de soporte técnico con empresa autorizada por el fabricante para los equipos de </t>
    </r>
    <r>
      <rPr>
        <b/>
        <sz val="11"/>
        <color theme="1"/>
        <rFont val="Calibri"/>
        <family val="2"/>
        <scheme val="minor"/>
      </rPr>
      <t>Esterilización</t>
    </r>
    <r>
      <rPr>
        <sz val="11"/>
        <color theme="1"/>
        <rFont val="Calibri"/>
        <family val="2"/>
        <scheme val="minor"/>
      </rPr>
      <t xml:space="preserve"> que posee la RSS de dentro y fuera del Gran Área Metropolitana  (mantenimiento)</t>
    </r>
  </si>
  <si>
    <t>Servicio exento de IVA</t>
  </si>
  <si>
    <r>
      <t xml:space="preserve">Servicio de soporte técnico con empresa autorizada por el fabricante para los equipos de </t>
    </r>
    <r>
      <rPr>
        <b/>
        <sz val="11"/>
        <color theme="1"/>
        <rFont val="Calibri"/>
        <family val="2"/>
        <scheme val="minor"/>
      </rPr>
      <t>Imágenes Médicas</t>
    </r>
    <r>
      <rPr>
        <sz val="11"/>
        <color theme="1"/>
        <rFont val="Calibri"/>
        <family val="2"/>
        <scheme val="minor"/>
      </rPr>
      <t xml:space="preserve"> que posee la RSS dentro y fuera del Gran Área Metropolitana. (Mantenimiento)</t>
    </r>
  </si>
  <si>
    <r>
      <t xml:space="preserve">Servicio de soporte técnico con empresa autorizada por el fabricante para los equipos de </t>
    </r>
    <r>
      <rPr>
        <b/>
        <sz val="11"/>
        <color theme="1"/>
        <rFont val="Calibri"/>
        <family val="2"/>
        <scheme val="minor"/>
      </rPr>
      <t>Imágenes Médicas</t>
    </r>
    <r>
      <rPr>
        <sz val="11"/>
        <color theme="1"/>
        <rFont val="Calibri"/>
        <family val="2"/>
        <scheme val="minor"/>
      </rPr>
      <t xml:space="preserve"> que posee la RSS dentro y fuera del Gran Área Metropolitana.(repuestos)</t>
    </r>
  </si>
  <si>
    <r>
      <t>Servicio de soporte técnico con empresa autorizada por el fabricante para los equipos de</t>
    </r>
    <r>
      <rPr>
        <b/>
        <sz val="11"/>
        <color theme="1"/>
        <rFont val="Calibri"/>
        <family val="2"/>
        <scheme val="minor"/>
      </rPr>
      <t xml:space="preserve"> mediana y baja compeljidad</t>
    </r>
    <r>
      <rPr>
        <sz val="11"/>
        <color theme="1"/>
        <rFont val="Calibri"/>
        <family val="2"/>
        <scheme val="minor"/>
      </rPr>
      <t xml:space="preserve"> que posee la RSS. Dentro y fuera del Gran Área Metropolitana (mantenimiento)</t>
    </r>
  </si>
  <si>
    <r>
      <t xml:space="preserve">Servicio de soporte técnico con empresa autorizada por el fabricante para los equipos de </t>
    </r>
    <r>
      <rPr>
        <b/>
        <sz val="11"/>
        <color theme="1"/>
        <rFont val="Calibri"/>
        <family val="2"/>
        <scheme val="minor"/>
      </rPr>
      <t>mediana y baja compeljidad</t>
    </r>
    <r>
      <rPr>
        <sz val="11"/>
        <color theme="1"/>
        <rFont val="Calibri"/>
        <family val="2"/>
        <scheme val="minor"/>
      </rPr>
      <t xml:space="preserve"> que posee la RSS. Dentro y fuera del Gran Área Metropolitana (repuestos)</t>
    </r>
  </si>
  <si>
    <r>
      <t>Servicio de soporte técnico con empresa autorizada por el fabricante para los equipos de</t>
    </r>
    <r>
      <rPr>
        <b/>
        <sz val="11"/>
        <color theme="1"/>
        <rFont val="Calibri"/>
        <family val="2"/>
        <scheme val="minor"/>
      </rPr>
      <t xml:space="preserve"> monitoreo y diagnostico</t>
    </r>
    <r>
      <rPr>
        <sz val="11"/>
        <color theme="1"/>
        <rFont val="Calibri"/>
        <family val="2"/>
        <scheme val="minor"/>
      </rPr>
      <t xml:space="preserve"> que posee la RSS d Dentro y fuera del Gran Área Metropolitana (repuestos)</t>
    </r>
  </si>
  <si>
    <r>
      <t>Servicio de soporte técnico con empresa autorizada por el fabricante para los equipos de</t>
    </r>
    <r>
      <rPr>
        <b/>
        <sz val="11"/>
        <color theme="1"/>
        <rFont val="Calibri"/>
        <family val="2"/>
        <scheme val="minor"/>
      </rPr>
      <t xml:space="preserve"> monitoreo y diagnostico</t>
    </r>
    <r>
      <rPr>
        <sz val="11"/>
        <color theme="1"/>
        <rFont val="Calibri"/>
        <family val="2"/>
        <scheme val="minor"/>
      </rPr>
      <t xml:space="preserve"> que posee la RSS d Dentro y fuera del Gran Área Metropolitana (mantenimiento)</t>
    </r>
  </si>
  <si>
    <r>
      <t>Servicio de soporte técnico con empresa autorizada por el fabricante para los equipos de</t>
    </r>
    <r>
      <rPr>
        <b/>
        <sz val="11"/>
        <color theme="1"/>
        <rFont val="Calibri"/>
        <family val="2"/>
        <scheme val="minor"/>
      </rPr>
      <t xml:space="preserve"> Terapia Física </t>
    </r>
    <r>
      <rPr>
        <sz val="11"/>
        <color theme="1"/>
        <rFont val="Calibri"/>
        <family val="2"/>
        <scheme val="minor"/>
      </rPr>
      <t>que posee la RSS dentro y fuera del Gran Área Metropolitana (mantenimiento)</t>
    </r>
  </si>
  <si>
    <r>
      <t xml:space="preserve">Servicio de soporte técnico con empresa autorizada por el fabricante para los equipos de </t>
    </r>
    <r>
      <rPr>
        <b/>
        <sz val="11"/>
        <color theme="1"/>
        <rFont val="Calibri"/>
        <family val="2"/>
        <scheme val="minor"/>
      </rPr>
      <t>Terapia Física</t>
    </r>
    <r>
      <rPr>
        <sz val="11"/>
        <color theme="1"/>
        <rFont val="Calibri"/>
        <family val="2"/>
        <scheme val="minor"/>
      </rPr>
      <t xml:space="preserve"> que posee la RSS dentro y fuera del Gran Área Metropolitana (repuestos)</t>
    </r>
  </si>
  <si>
    <r>
      <t xml:space="preserve">Servicio técnico según demanda para equipos de </t>
    </r>
    <r>
      <rPr>
        <b/>
        <sz val="11"/>
        <color theme="1"/>
        <rFont val="Calibri"/>
        <family val="2"/>
        <scheme val="minor"/>
      </rPr>
      <t>cirugia</t>
    </r>
    <r>
      <rPr>
        <sz val="11"/>
        <color theme="1"/>
        <rFont val="Calibri"/>
        <family val="2"/>
        <scheme val="minor"/>
      </rPr>
      <t xml:space="preserve"> dentro y fuera del Gran Área Metropolitana (mantenimiento)</t>
    </r>
  </si>
  <si>
    <r>
      <t>Servicio técnico según demanda para equipos de</t>
    </r>
    <r>
      <rPr>
        <b/>
        <sz val="11"/>
        <color theme="1"/>
        <rFont val="Calibri"/>
        <family val="2"/>
        <scheme val="minor"/>
      </rPr>
      <t xml:space="preserve"> cirugia</t>
    </r>
    <r>
      <rPr>
        <sz val="11"/>
        <color theme="1"/>
        <rFont val="Calibri"/>
        <family val="2"/>
        <scheme val="minor"/>
      </rPr>
      <t xml:space="preserve"> dentro y fuera del Gran Área Metropolitana (repuestos)</t>
    </r>
  </si>
  <si>
    <t>Servicio de suministro, colocación y Mantenimiento De Prótesis Capilares A La Medida Del Paciente</t>
  </si>
  <si>
    <t>Servicios de Laboratorio Clínico Guápiles</t>
  </si>
  <si>
    <t>Servicios Médicos Profesionales en Oftalmología Liberia</t>
  </si>
  <si>
    <t xml:space="preserve">Suministro en Consignación de Insumos Para Implantología Dental. </t>
  </si>
  <si>
    <t>Servicios Médicos En Gastroenterología Para Pacientes De La Red De Servicios De Salud Bajo La Modalidad Según Demanda"</t>
  </si>
  <si>
    <t>SERVICIO DE ENTREGA E INSTALACIÓN DE REPUESTOS PARA SILLAS DE RUEDAS DERIVADAS DE RECETAS MEDICAS”</t>
  </si>
  <si>
    <t>Se hizo ajuste del tipo de cambio para los rubros en dicha moneda(1$: 678) + Inflación 3%. / Cuantía inestimada definida en INGM-00849-2022</t>
  </si>
  <si>
    <t>Objetivo Específico 2: Fortalecer el proceso indemnizatorio de la línea del Seguro de Automóviles, mediante el seguimiento y cumplimiento del 100% de los planes de acción definidos en el proceso sustantivo. 
Meta Específica 3: Implementar mejoras en el proceso de indemnización y tiempos de respuesta en los diferentes procesos que ejecuta el Centro de Gestión de Reclamos de Automóviles, mediante el cumplimiento del 100% del plan de acción. Centro de Gestión de Reclamos de Automóviles</t>
  </si>
  <si>
    <t>Integración e implementación / Contratación de derecho de uso y parametrización de un sistema especializado vía internet para la valoración de costos de reparación de daños de vehículos automotores</t>
  </si>
  <si>
    <t>Vencimiento del Contrato actual</t>
  </si>
  <si>
    <t>Nueva Necesidad</t>
  </si>
  <si>
    <t>Obsolescencia programada</t>
  </si>
  <si>
    <t>Origen de la compra</t>
  </si>
  <si>
    <t xml:space="preserve">CONTRATO PARA LA PRESTACIÓN DE SERVICIOS DE APOYO PARA EL PROCESO DE GESTIÓN DE DOCUMENTOS INSTITUCIONALES  ENTRE EL INSTITUTO NACIONAL DE SEGUROS E INS SERVICIOS S. A. </t>
  </si>
  <si>
    <t>Contratacion de servicios auxiliares con INS Servicios para el proceso de gestion de archivo institucional</t>
  </si>
  <si>
    <t>Contratacion de servicios auxiliares con INS Servicios de Red de proveedores para los procesos de aseguramiento e indeminización ramas Seguros Generales, Seg Personales, agrícola y pecuario</t>
  </si>
  <si>
    <t>Contratacion de servicios auxiliares con INS Servicios para el proceso de Riesgos de Trabajo</t>
  </si>
  <si>
    <t>Contratacion de servicios auxiliares con INS Servicios para el proceso de gestion de proyectos institucionales</t>
  </si>
  <si>
    <t>01-22 Control y Gestion de Compras</t>
  </si>
  <si>
    <t xml:space="preserve">Apoyar y promover la planificación de las necesidades de compra de las diferentes unidades usuarias que se derivan de los objetivos estratégicos y coordinar el proceso de compra de bienes y  servicios que requieren para la continuidad de sus operaciones garantizando el empleo apropiado de los recursos públicos. </t>
  </si>
  <si>
    <t>Presupuesto centralizado en Depto. Compras pero el servicio corresponde a la dependencia del INS que tiene a cargo el proceso</t>
  </si>
  <si>
    <t>No se presupuesta  para el 2023, porque los pagos q por el servicio serán cubiertos con presupuesto del contrato que tiene la UU hasta fin del 2023</t>
  </si>
  <si>
    <t>Sin inflación porque el costo es en dólares $.</t>
  </si>
  <si>
    <t>Valor anual estimado  colones (con IVA)</t>
  </si>
  <si>
    <t>Monto a presupuestar en el período colones (con IVA)</t>
  </si>
  <si>
    <t>Valor anual estimado  colones (sin IVA)</t>
  </si>
  <si>
    <t>Monto a presupuestar en el período colones (sin IVA)</t>
  </si>
  <si>
    <t>PERIODO 2023 SIN IVA</t>
  </si>
  <si>
    <t>Revisión final, no se incluye inflación, monto estimado en $, Se deja sin efecto, según oficio de la Subdirección de Cultura y Talento, SDCT-01516-2022 del 19.05.2022.</t>
  </si>
  <si>
    <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</si>
</sst>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0.00_-;\-&quot;₡&quot;* #,##0.00_-;_-&quot;₡&quot;* &quot;-&quot;??_-;_-@_-"/>
    <numFmt numFmtId="165" formatCode="_(* #,##0.00_);_(* \(#,##0.00\);_(* &quot;-&quot;??_);_(@_)"/>
    <numFmt numFmtId="166" formatCode="_(* #,##0_);_(* \(#,##0\);_(* &quot;-&quot;??_);_(@_)"/>
    <numFmt numFmtId="167" formatCode="&quot;₡&quot;#,##0.00"/>
    <numFmt numFmtId="168" formatCode="&quot;₡&quot;#,##0"/>
    <numFmt numFmtId="169" formatCode="[$$-540A]#,##0"/>
    <numFmt numFmtId="170" formatCode="_-* #,##0.00\ _€_-;\-* #,##0.00\ _€_-;_-* &quot;-&quot;??\ _€_-;_-@_-"/>
    <numFmt numFmtId="171" formatCode="0.000%"/>
    <numFmt numFmtId="172" formatCode="dd/mm/yyyy;@"/>
  </numFmts>
  <fonts count="44"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rgb="FF242424"/>
      <name val="Arial"/>
      <family val="2"/>
    </font>
    <font>
      <sz val="11"/>
      <color rgb="FF000000"/>
      <name val="Arial"/>
      <family val="2"/>
    </font>
    <font>
      <u/>
      <sz val="10"/>
      <color indexed="12"/>
      <name val="Arial"/>
      <family val="2"/>
    </font>
    <font>
      <sz val="11"/>
      <color indexed="8"/>
      <name val="Arial"/>
      <family val="2"/>
    </font>
    <font>
      <sz val="10"/>
      <name val="Arial"/>
      <family val="2"/>
    </font>
    <font>
      <b/>
      <sz val="12"/>
      <color theme="1"/>
      <name val="Arial"/>
      <family val="2"/>
    </font>
    <font>
      <b/>
      <sz val="12"/>
      <name val="Arial"/>
      <family val="2"/>
    </font>
    <font>
      <sz val="11"/>
      <color rgb="FF0070C0"/>
      <name val="Calibri"/>
      <family val="2"/>
      <scheme val="minor"/>
    </font>
    <font>
      <b/>
      <sz val="20"/>
      <color theme="0"/>
      <name val="Arial"/>
      <family val="2"/>
    </font>
    <font>
      <sz val="20"/>
      <color theme="1"/>
      <name val="Calibri"/>
      <family val="2"/>
      <scheme val="minor"/>
    </font>
    <font>
      <sz val="20"/>
      <color rgb="FF0070C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11"/>
      <color rgb="FF000000"/>
      <name val="Calibri"/>
      <family val="2"/>
      <scheme val="minor"/>
    </font>
    <font>
      <b/>
      <sz val="9"/>
      <color indexed="81"/>
      <name val="Tahoma"/>
      <family val="2"/>
    </font>
    <font>
      <sz val="9"/>
      <color indexed="81"/>
      <name val="Tahoma"/>
      <family val="2"/>
    </font>
    <font>
      <b/>
      <sz val="11"/>
      <color theme="1"/>
      <name val="Arial"/>
      <family val="2"/>
    </font>
    <font>
      <sz val="14"/>
      <color theme="1"/>
      <name val="Calibri"/>
      <family val="2"/>
      <scheme val="minor"/>
    </font>
    <font>
      <b/>
      <sz val="14"/>
      <color theme="0"/>
      <name val="Arial"/>
      <family val="2"/>
    </font>
    <font>
      <b/>
      <sz val="10"/>
      <color theme="1"/>
      <name val="Arial"/>
      <family val="2"/>
    </font>
    <font>
      <b/>
      <sz val="10"/>
      <name val="Arial"/>
      <family val="2"/>
    </font>
    <font>
      <b/>
      <sz val="9"/>
      <name val="Arial"/>
      <family val="2"/>
    </font>
    <font>
      <b/>
      <sz val="22"/>
      <color theme="0"/>
      <name val="Arial Narrow"/>
      <family val="2"/>
    </font>
    <font>
      <b/>
      <sz val="9"/>
      <color theme="1"/>
      <name val="Arial"/>
      <family val="2"/>
    </font>
    <font>
      <b/>
      <sz val="10"/>
      <color theme="0"/>
      <name val="Calibri"/>
      <family val="2"/>
    </font>
    <font>
      <sz val="10"/>
      <color theme="1"/>
      <name val="Calibri"/>
      <family val="2"/>
    </font>
    <font>
      <b/>
      <sz val="10"/>
      <color theme="1"/>
      <name val="Calibri"/>
      <family val="2"/>
    </font>
    <font>
      <b/>
      <sz val="10"/>
      <color rgb="FF0070C0"/>
      <name val="Calibri"/>
      <family val="2"/>
    </font>
    <font>
      <b/>
      <sz val="12"/>
      <color theme="1"/>
      <name val="Calibri"/>
      <family val="2"/>
    </font>
    <font>
      <sz val="14"/>
      <color theme="0"/>
      <name val="Arial"/>
      <family val="2"/>
    </font>
    <font>
      <b/>
      <sz val="14"/>
      <color theme="1"/>
      <name val="Calibri"/>
      <family val="2"/>
      <scheme val="minor"/>
    </font>
    <font>
      <sz val="11"/>
      <color rgb="FF000000"/>
      <name val="Calibri"/>
      <family val="2"/>
    </font>
    <font>
      <sz val="11"/>
      <color theme="1"/>
      <name val="Calibri"/>
      <family val="2"/>
    </font>
    <font>
      <sz val="11"/>
      <name val="Calibri"/>
      <family val="2"/>
    </font>
    <font>
      <b/>
      <sz val="11"/>
      <color rgb="FF0070C0"/>
      <name val="Calibri"/>
      <family val="2"/>
    </font>
    <font>
      <sz val="11"/>
      <color theme="0"/>
      <name val="Calibri"/>
      <family val="2"/>
    </font>
    <font>
      <b/>
      <sz val="12"/>
      <name val="Calibri"/>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8"/>
        <bgColor indexed="64"/>
      </patternFill>
    </fill>
    <fill>
      <patternFill patternType="solid">
        <fgColor rgb="FF002060"/>
        <bgColor indexed="64"/>
      </patternFill>
    </fill>
    <fill>
      <patternFill patternType="solid">
        <fgColor theme="7"/>
        <bgColor indexed="64"/>
      </patternFill>
    </fill>
    <fill>
      <patternFill patternType="solid">
        <fgColor rgb="FF00808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top style="thin">
        <color theme="8" tint="0.39997558519241921"/>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0" fontId="8"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63">
    <xf numFmtId="0" fontId="0" fillId="0" borderId="0" xfId="0"/>
    <xf numFmtId="0" fontId="0" fillId="0" borderId="0" xfId="0" applyAlignment="1">
      <alignment horizontal="center" vertical="top"/>
    </xf>
    <xf numFmtId="0" fontId="0" fillId="0" borderId="0" xfId="0" applyAlignment="1">
      <alignment horizontal="justify"/>
    </xf>
    <xf numFmtId="0" fontId="0" fillId="0" borderId="0" xfId="0" applyAlignment="1">
      <alignment horizontal="justify"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2" fillId="0" borderId="0" xfId="0" applyFont="1" applyAlignment="1">
      <alignment horizontal="center" vertical="top"/>
    </xf>
    <xf numFmtId="0" fontId="2" fillId="0" borderId="0" xfId="0" applyFont="1" applyAlignment="1">
      <alignment horizontal="justify"/>
    </xf>
    <xf numFmtId="0" fontId="2" fillId="0" borderId="0" xfId="0" applyFont="1" applyAlignment="1">
      <alignment horizontal="justify"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2" borderId="0" xfId="0" applyFill="1"/>
    <xf numFmtId="0" fontId="2" fillId="2" borderId="0" xfId="0" applyFont="1" applyFill="1"/>
    <xf numFmtId="0" fontId="2" fillId="2" borderId="0" xfId="0" applyFont="1" applyFill="1" applyAlignment="1">
      <alignment horizontal="justify"/>
    </xf>
    <xf numFmtId="0" fontId="2" fillId="2" borderId="0" xfId="0" applyFont="1" applyFill="1" applyAlignment="1">
      <alignment horizontal="justify"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xf numFmtId="0" fontId="2" fillId="2" borderId="1" xfId="0" applyFont="1" applyFill="1" applyBorder="1" applyAlignment="1">
      <alignment vertical="top"/>
    </xf>
    <xf numFmtId="0" fontId="2" fillId="2" borderId="1" xfId="0" applyFont="1" applyFill="1" applyBorder="1" applyAlignment="1">
      <alignment horizontal="justify" vertical="top"/>
    </xf>
    <xf numFmtId="166" fontId="2" fillId="2" borderId="1" xfId="1" applyNumberFormat="1" applyFont="1" applyFill="1" applyBorder="1" applyAlignment="1">
      <alignment horizontal="justify" vertical="top"/>
    </xf>
    <xf numFmtId="0" fontId="2" fillId="2" borderId="1" xfId="0" applyFont="1" applyFill="1" applyBorder="1" applyAlignment="1">
      <alignment horizontal="center" vertical="top"/>
    </xf>
    <xf numFmtId="0" fontId="3" fillId="2" borderId="1" xfId="0" applyFont="1" applyFill="1" applyBorder="1" applyAlignment="1">
      <alignment horizontal="justify"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justify" vertical="top" wrapText="1"/>
    </xf>
    <xf numFmtId="0" fontId="2" fillId="2" borderId="1" xfId="0" applyFont="1" applyFill="1" applyBorder="1" applyAlignment="1">
      <alignment horizontal="left" vertical="top"/>
    </xf>
    <xf numFmtId="0" fontId="3" fillId="2" borderId="1" xfId="0" applyFont="1" applyFill="1" applyBorder="1" applyAlignment="1">
      <alignment horizontal="center" vertical="top"/>
    </xf>
    <xf numFmtId="0" fontId="3" fillId="2" borderId="1" xfId="0" applyFont="1" applyFill="1" applyBorder="1" applyAlignment="1">
      <alignment horizontal="center" vertical="center" wrapText="1"/>
    </xf>
    <xf numFmtId="0" fontId="2" fillId="2" borderId="4" xfId="0" applyFont="1" applyFill="1" applyBorder="1" applyAlignment="1">
      <alignment horizontal="left" vertical="top"/>
    </xf>
    <xf numFmtId="0" fontId="2" fillId="2" borderId="4" xfId="0" applyFont="1" applyFill="1" applyBorder="1" applyAlignment="1">
      <alignment horizontal="justify" vertical="top"/>
    </xf>
    <xf numFmtId="0" fontId="3" fillId="2" borderId="2" xfId="0" applyFont="1" applyFill="1" applyBorder="1" applyAlignment="1">
      <alignment horizontal="center" vertical="top" wrapText="1"/>
    </xf>
    <xf numFmtId="0" fontId="3" fillId="2" borderId="1" xfId="0" applyFont="1" applyFill="1" applyBorder="1" applyAlignment="1">
      <alignment horizontal="left" vertical="center" wrapText="1"/>
    </xf>
    <xf numFmtId="0" fontId="2" fillId="2" borderId="1" xfId="0" applyFont="1" applyFill="1" applyBorder="1" applyAlignment="1">
      <alignment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7" fillId="2" borderId="1" xfId="2" applyNumberFormat="1" applyFont="1" applyFill="1" applyBorder="1" applyAlignment="1" applyProtection="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xf>
    <xf numFmtId="0" fontId="2" fillId="2" borderId="5"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4" xfId="0" applyFont="1" applyFill="1" applyBorder="1" applyAlignment="1">
      <alignment horizontal="justify"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3" fillId="2" borderId="5" xfId="0" applyFont="1" applyFill="1" applyBorder="1" applyAlignment="1">
      <alignment horizontal="center" vertical="top"/>
    </xf>
    <xf numFmtId="0" fontId="3" fillId="2" borderId="7" xfId="0" applyFont="1" applyFill="1" applyBorder="1" applyAlignment="1">
      <alignment horizontal="justify" vertical="top" wrapText="1"/>
    </xf>
    <xf numFmtId="0" fontId="3" fillId="2" borderId="1" xfId="3" applyFont="1" applyFill="1" applyBorder="1" applyAlignment="1" applyProtection="1">
      <alignment horizontal="justify" vertical="top" wrapText="1"/>
      <protection locked="0"/>
    </xf>
    <xf numFmtId="0" fontId="2" fillId="2" borderId="2" xfId="0" applyFont="1" applyFill="1" applyBorder="1" applyAlignment="1">
      <alignment horizontal="justify" vertical="top"/>
    </xf>
    <xf numFmtId="0" fontId="2" fillId="2" borderId="2" xfId="0" applyFont="1" applyFill="1" applyBorder="1" applyAlignment="1">
      <alignment horizontal="center" vertical="top"/>
    </xf>
    <xf numFmtId="0" fontId="3" fillId="2" borderId="2" xfId="3" applyFont="1" applyFill="1" applyBorder="1" applyAlignment="1" applyProtection="1">
      <alignment horizontal="justify" vertical="top" wrapText="1"/>
      <protection locked="0"/>
    </xf>
    <xf numFmtId="3" fontId="3" fillId="2" borderId="1" xfId="4" applyNumberFormat="1" applyFont="1" applyFill="1" applyBorder="1" applyAlignment="1">
      <alignment horizontal="justify" vertical="top" wrapText="1"/>
    </xf>
    <xf numFmtId="0" fontId="3" fillId="2" borderId="7" xfId="0" applyFont="1" applyFill="1" applyBorder="1" applyAlignment="1">
      <alignment horizontal="left" vertical="top" wrapText="1"/>
    </xf>
    <xf numFmtId="0" fontId="7" fillId="2" borderId="1" xfId="0" applyFont="1" applyFill="1" applyBorder="1" applyAlignment="1">
      <alignment horizontal="justify" vertical="top" wrapText="1"/>
    </xf>
    <xf numFmtId="0" fontId="7" fillId="2" borderId="1" xfId="0" applyFont="1" applyFill="1" applyBorder="1" applyAlignment="1">
      <alignment horizontal="center" vertical="top" wrapText="1"/>
    </xf>
    <xf numFmtId="0" fontId="2" fillId="2" borderId="4" xfId="0" applyFont="1" applyFill="1" applyBorder="1" applyAlignment="1">
      <alignment vertical="top"/>
    </xf>
    <xf numFmtId="166" fontId="2" fillId="2" borderId="1" xfId="1" applyNumberFormat="1" applyFont="1" applyFill="1" applyBorder="1" applyAlignment="1">
      <alignment vertical="top"/>
    </xf>
    <xf numFmtId="166" fontId="2" fillId="2" borderId="4" xfId="1" applyNumberFormat="1" applyFont="1" applyFill="1" applyBorder="1" applyAlignment="1">
      <alignment horizontal="justify" vertical="top"/>
    </xf>
    <xf numFmtId="166" fontId="2" fillId="2" borderId="1" xfId="0" applyNumberFormat="1" applyFont="1" applyFill="1" applyBorder="1" applyAlignment="1">
      <alignment horizontal="justify" vertical="top"/>
    </xf>
    <xf numFmtId="167" fontId="2" fillId="2" borderId="1" xfId="0" applyNumberFormat="1" applyFont="1" applyFill="1" applyBorder="1" applyAlignment="1">
      <alignment vertical="top" wrapText="1"/>
    </xf>
    <xf numFmtId="167" fontId="2" fillId="2" borderId="1" xfId="0" applyNumberFormat="1" applyFont="1" applyFill="1" applyBorder="1" applyAlignment="1">
      <alignment horizontal="justify" vertical="top" wrapText="1"/>
    </xf>
    <xf numFmtId="0" fontId="2" fillId="2" borderId="4" xfId="0" applyFont="1" applyFill="1" applyBorder="1" applyAlignment="1">
      <alignment vertical="top" wrapText="1"/>
    </xf>
    <xf numFmtId="0" fontId="2" fillId="2" borderId="4" xfId="0" applyFont="1" applyFill="1" applyBorder="1" applyAlignment="1">
      <alignment horizontal="center" vertical="top"/>
    </xf>
    <xf numFmtId="166" fontId="3" fillId="2" borderId="1" xfId="0" applyNumberFormat="1" applyFont="1" applyFill="1" applyBorder="1" applyAlignment="1">
      <alignment horizontal="justify" vertical="top"/>
    </xf>
    <xf numFmtId="0" fontId="2" fillId="2" borderId="1" xfId="0" applyFont="1" applyFill="1" applyBorder="1" applyAlignment="1">
      <alignment horizontal="justify" vertical="top" wrapText="1" shrinkToFit="1"/>
    </xf>
    <xf numFmtId="0" fontId="3" fillId="2" borderId="0" xfId="0" applyFont="1" applyFill="1" applyAlignment="1">
      <alignment horizontal="justify" vertical="top" wrapText="1"/>
    </xf>
    <xf numFmtId="0" fontId="9" fillId="3" borderId="1" xfId="0" applyFont="1" applyFill="1" applyBorder="1" applyAlignment="1">
      <alignment horizontal="justify" vertical="center"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11" fillId="4" borderId="0" xfId="0" applyFont="1" applyFill="1"/>
    <xf numFmtId="0" fontId="0" fillId="4" borderId="0" xfId="0" applyFill="1" applyAlignment="1">
      <alignment horizontal="center" vertical="center"/>
    </xf>
    <xf numFmtId="0" fontId="13" fillId="0" borderId="0" xfId="0" applyFont="1"/>
    <xf numFmtId="0" fontId="14" fillId="4" borderId="0" xfId="0" applyFont="1" applyFill="1"/>
    <xf numFmtId="0" fontId="13" fillId="4" borderId="0" xfId="0" applyFont="1" applyFill="1" applyAlignment="1">
      <alignment horizontal="center" vertical="center"/>
    </xf>
    <xf numFmtId="0" fontId="13" fillId="4" borderId="0" xfId="0" applyFont="1" applyFill="1"/>
    <xf numFmtId="0" fontId="0" fillId="4" borderId="0" xfId="0" applyFill="1"/>
    <xf numFmtId="0" fontId="9" fillId="3" borderId="1" xfId="0" applyFont="1" applyFill="1" applyBorder="1" applyAlignment="1">
      <alignment horizontal="center" vertical="center" wrapText="1"/>
    </xf>
    <xf numFmtId="0" fontId="0" fillId="0" borderId="1" xfId="0" applyBorder="1"/>
    <xf numFmtId="0" fontId="1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justify" wrapText="1"/>
    </xf>
    <xf numFmtId="0" fontId="17" fillId="0" borderId="1" xfId="0" applyFont="1" applyBorder="1" applyAlignment="1">
      <alignment horizontal="justify" vertical="center" wrapText="1"/>
    </xf>
    <xf numFmtId="0" fontId="0" fillId="0" borderId="1" xfId="0" applyBorder="1" applyAlignment="1">
      <alignment horizontal="justify" vertical="center" wrapText="1"/>
    </xf>
    <xf numFmtId="3" fontId="0" fillId="0" borderId="1" xfId="0" applyNumberFormat="1" applyBorder="1" applyAlignment="1">
      <alignment horizontal="center" vertical="center"/>
    </xf>
    <xf numFmtId="4" fontId="0" fillId="0" borderId="1" xfId="0" applyNumberFormat="1" applyBorder="1" applyAlignment="1">
      <alignment horizontal="center" vertical="center"/>
    </xf>
    <xf numFmtId="4" fontId="17" fillId="0" borderId="1" xfId="0" applyNumberFormat="1" applyFont="1" applyBorder="1" applyAlignment="1">
      <alignment horizontal="center" vertical="center"/>
    </xf>
    <xf numFmtId="0" fontId="18" fillId="0" borderId="1" xfId="0" applyFont="1" applyBorder="1" applyAlignment="1">
      <alignment horizontal="justify" vertical="center" wrapText="1"/>
    </xf>
    <xf numFmtId="0" fontId="17" fillId="0" borderId="1" xfId="0" applyFont="1" applyBorder="1" applyAlignment="1">
      <alignment horizontal="justify" vertical="justify" wrapText="1"/>
    </xf>
    <xf numFmtId="3" fontId="17"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0" fontId="0" fillId="0" borderId="8" xfId="0" applyBorder="1" applyAlignment="1">
      <alignment horizontal="justify" vertical="center" wrapText="1"/>
    </xf>
    <xf numFmtId="0" fontId="0" fillId="0" borderId="4" xfId="0" applyBorder="1" applyAlignment="1">
      <alignment horizontal="justify" vertical="center" wrapText="1"/>
    </xf>
    <xf numFmtId="0" fontId="0" fillId="3" borderId="3" xfId="0" applyFill="1" applyBorder="1" applyAlignment="1">
      <alignment horizontal="center" vertical="center" wrapText="1"/>
    </xf>
    <xf numFmtId="0" fontId="0" fillId="3" borderId="3" xfId="0" applyFill="1" applyBorder="1" applyAlignment="1">
      <alignment horizontal="justify" vertical="justify" wrapText="1"/>
    </xf>
    <xf numFmtId="0" fontId="0" fillId="3" borderId="3" xfId="0" applyFill="1" applyBorder="1" applyAlignment="1">
      <alignment horizontal="justify" vertical="center" wrapText="1"/>
    </xf>
    <xf numFmtId="0" fontId="0" fillId="3" borderId="1" xfId="0" applyFill="1" applyBorder="1" applyAlignment="1">
      <alignment horizontal="justify" vertical="center" wrapText="1"/>
    </xf>
    <xf numFmtId="3"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4" fontId="17" fillId="3" borderId="1" xfId="0" applyNumberFormat="1"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justify" vertical="justify" wrapText="1"/>
    </xf>
    <xf numFmtId="0" fontId="0" fillId="3" borderId="0" xfId="0" applyFill="1"/>
    <xf numFmtId="0" fontId="15" fillId="0" borderId="10" xfId="0" applyFont="1" applyBorder="1"/>
    <xf numFmtId="0" fontId="3" fillId="2" borderId="4" xfId="0" applyFont="1" applyFill="1" applyBorder="1" applyAlignment="1">
      <alignment horizontal="justify" vertical="top" wrapText="1"/>
    </xf>
    <xf numFmtId="0" fontId="23" fillId="2" borderId="12" xfId="0" applyFont="1" applyFill="1" applyBorder="1"/>
    <xf numFmtId="0" fontId="23" fillId="2" borderId="10" xfId="0" applyFont="1" applyFill="1" applyBorder="1" applyAlignment="1">
      <alignment horizontal="center" vertical="top"/>
    </xf>
    <xf numFmtId="166" fontId="23" fillId="2" borderId="10" xfId="0" applyNumberFormat="1" applyFont="1" applyFill="1" applyBorder="1"/>
    <xf numFmtId="0" fontId="23" fillId="2" borderId="10" xfId="0" applyFont="1" applyFill="1" applyBorder="1"/>
    <xf numFmtId="166" fontId="23" fillId="2" borderId="11" xfId="0" applyNumberFormat="1" applyFont="1" applyFill="1" applyBorder="1"/>
    <xf numFmtId="0" fontId="26"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3" fontId="26" fillId="3" borderId="1" xfId="1" applyNumberFormat="1" applyFont="1" applyFill="1" applyBorder="1" applyAlignment="1">
      <alignment horizontal="center" vertical="center" wrapText="1"/>
    </xf>
    <xf numFmtId="0" fontId="29" fillId="4" borderId="0" xfId="0" applyFont="1" applyFill="1" applyAlignment="1">
      <alignment horizontal="center" vertical="center" wrapText="1"/>
    </xf>
    <xf numFmtId="0" fontId="30" fillId="5" borderId="1" xfId="0" applyFont="1" applyFill="1" applyBorder="1" applyAlignment="1">
      <alignment horizontal="center" vertical="center" wrapText="1"/>
    </xf>
    <xf numFmtId="3" fontId="0" fillId="0" borderId="1" xfId="1" applyNumberFormat="1" applyFont="1" applyBorder="1"/>
    <xf numFmtId="0" fontId="0" fillId="0" borderId="1" xfId="0" applyBorder="1" applyAlignment="1">
      <alignment horizontal="center"/>
    </xf>
    <xf numFmtId="0" fontId="15" fillId="0" borderId="9" xfId="0" applyFont="1" applyBorder="1"/>
    <xf numFmtId="0" fontId="15" fillId="0" borderId="13" xfId="0" applyFont="1" applyBorder="1" applyAlignment="1">
      <alignment horizontal="center"/>
    </xf>
    <xf numFmtId="43" fontId="0" fillId="0" borderId="1" xfId="0" applyNumberFormat="1" applyBorder="1"/>
    <xf numFmtId="0" fontId="3" fillId="2" borderId="4" xfId="0" applyFont="1" applyFill="1" applyBorder="1" applyAlignment="1">
      <alignment horizontal="center" vertical="top" wrapText="1"/>
    </xf>
    <xf numFmtId="0" fontId="23" fillId="2" borderId="14" xfId="0" applyFont="1" applyFill="1" applyBorder="1" applyAlignment="1">
      <alignment horizontal="justify"/>
    </xf>
    <xf numFmtId="0" fontId="9" fillId="7" borderId="1" xfId="0" applyFont="1" applyFill="1" applyBorder="1" applyAlignment="1">
      <alignment horizontal="justify" vertical="center" wrapText="1"/>
    </xf>
    <xf numFmtId="0" fontId="9" fillId="7" borderId="1" xfId="0" applyFont="1" applyFill="1" applyBorder="1" applyAlignment="1">
      <alignment horizontal="center" vertical="center" wrapText="1"/>
    </xf>
    <xf numFmtId="3" fontId="26" fillId="7" borderId="1" xfId="1" applyNumberFormat="1"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16" xfId="0" applyFont="1" applyFill="1" applyBorder="1" applyAlignment="1">
      <alignment horizontal="center" vertical="center" wrapText="1"/>
    </xf>
    <xf numFmtId="0" fontId="32" fillId="0" borderId="0" xfId="0" applyFont="1"/>
    <xf numFmtId="0" fontId="32" fillId="2" borderId="1" xfId="0" applyFont="1" applyFill="1" applyBorder="1" applyAlignment="1">
      <alignment horizontal="center" vertical="center"/>
    </xf>
    <xf numFmtId="0" fontId="32" fillId="2" borderId="0" xfId="0" applyFont="1" applyFill="1" applyAlignment="1">
      <alignment vertical="center"/>
    </xf>
    <xf numFmtId="0" fontId="32" fillId="2" borderId="1" xfId="0" applyFont="1" applyFill="1" applyBorder="1" applyAlignment="1">
      <alignment horizontal="center"/>
    </xf>
    <xf numFmtId="0" fontId="32" fillId="2" borderId="0" xfId="0" applyFont="1" applyFill="1"/>
    <xf numFmtId="164" fontId="32" fillId="0" borderId="0" xfId="0" applyNumberFormat="1" applyFont="1"/>
    <xf numFmtId="170" fontId="34" fillId="0" borderId="0" xfId="1" applyNumberFormat="1" applyFont="1" applyBorder="1"/>
    <xf numFmtId="165" fontId="33" fillId="2" borderId="1" xfId="1" applyFont="1" applyFill="1" applyBorder="1" applyAlignment="1">
      <alignment horizontal="center" vertical="center"/>
    </xf>
    <xf numFmtId="3" fontId="0" fillId="0" borderId="0" xfId="0" applyNumberFormat="1"/>
    <xf numFmtId="0" fontId="0" fillId="10" borderId="1" xfId="0" applyFill="1" applyBorder="1" applyAlignment="1">
      <alignment horizontal="center" vertical="center" wrapText="1"/>
    </xf>
    <xf numFmtId="0" fontId="0" fillId="10" borderId="1" xfId="0" applyFill="1" applyBorder="1" applyAlignment="1">
      <alignment horizontal="justify" vertical="justify" wrapText="1"/>
    </xf>
    <xf numFmtId="3" fontId="0" fillId="10" borderId="1" xfId="0" applyNumberFormat="1" applyFill="1" applyBorder="1" applyAlignment="1">
      <alignment horizontal="center" vertical="center"/>
    </xf>
    <xf numFmtId="4" fontId="0" fillId="10" borderId="1" xfId="0" applyNumberFormat="1" applyFill="1" applyBorder="1" applyAlignment="1">
      <alignment horizontal="center" vertical="center"/>
    </xf>
    <xf numFmtId="0" fontId="15" fillId="0" borderId="1" xfId="0" applyFont="1" applyBorder="1"/>
    <xf numFmtId="43" fontId="15" fillId="0" borderId="1" xfId="0" applyNumberFormat="1" applyFont="1" applyBorder="1"/>
    <xf numFmtId="166" fontId="0" fillId="2" borderId="0" xfId="0" applyNumberFormat="1" applyFill="1"/>
    <xf numFmtId="0" fontId="0" fillId="0" borderId="18" xfId="0" applyBorder="1" applyAlignment="1">
      <alignment vertical="center"/>
    </xf>
    <xf numFmtId="165" fontId="15" fillId="0" borderId="10" xfId="1" applyFont="1" applyBorder="1"/>
    <xf numFmtId="9" fontId="0" fillId="0" borderId="1" xfId="7" applyFont="1" applyBorder="1"/>
    <xf numFmtId="0" fontId="24" fillId="4" borderId="0" xfId="0" applyFont="1" applyFill="1" applyAlignment="1">
      <alignment horizontal="center" vertical="center" wrapText="1"/>
    </xf>
    <xf numFmtId="0" fontId="14" fillId="4" borderId="0" xfId="0" applyFont="1" applyFill="1" applyAlignment="1">
      <alignment horizontal="center" vertical="center" wrapText="1"/>
    </xf>
    <xf numFmtId="0" fontId="13" fillId="0" borderId="0" xfId="0" applyFont="1" applyAlignment="1">
      <alignment horizontal="center" vertical="center" wrapText="1"/>
    </xf>
    <xf numFmtId="0" fontId="11" fillId="4" borderId="0" xfId="0" applyFont="1" applyFill="1" applyAlignment="1">
      <alignment horizontal="center" vertical="center" wrapText="1"/>
    </xf>
    <xf numFmtId="165" fontId="0" fillId="0" borderId="1" xfId="1" applyFont="1" applyBorder="1" applyAlignment="1">
      <alignment horizontal="center" vertical="center" wrapText="1"/>
    </xf>
    <xf numFmtId="167"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167" fontId="2" fillId="0" borderId="1" xfId="0" applyNumberFormat="1" applyFont="1" applyBorder="1" applyAlignment="1">
      <alignment horizontal="center" vertical="center" wrapText="1"/>
    </xf>
    <xf numFmtId="164" fontId="0" fillId="0" borderId="1" xfId="5" applyFont="1" applyBorder="1" applyAlignment="1">
      <alignment horizontal="center" vertical="center" wrapText="1"/>
    </xf>
    <xf numFmtId="165" fontId="37" fillId="0" borderId="10" xfId="1" applyFont="1" applyBorder="1"/>
    <xf numFmtId="166" fontId="37" fillId="0" borderId="10" xfId="1" applyNumberFormat="1" applyFont="1" applyBorder="1"/>
    <xf numFmtId="165" fontId="0" fillId="0" borderId="0" xfId="1" applyFont="1"/>
    <xf numFmtId="9" fontId="15" fillId="0" borderId="0" xfId="7" applyFont="1"/>
    <xf numFmtId="4" fontId="0" fillId="0" borderId="1" xfId="6" applyNumberFormat="1" applyFont="1" applyFill="1" applyBorder="1" applyAlignment="1">
      <alignment horizontal="center" vertical="center"/>
    </xf>
    <xf numFmtId="166" fontId="0" fillId="0" borderId="1" xfId="6" applyNumberFormat="1" applyFont="1" applyFill="1" applyBorder="1" applyAlignment="1">
      <alignment horizontal="center" vertical="center" wrapText="1"/>
    </xf>
    <xf numFmtId="166" fontId="17" fillId="0" borderId="1" xfId="6" applyNumberFormat="1" applyFont="1" applyFill="1" applyBorder="1" applyAlignment="1">
      <alignment horizontal="center" vertical="center" wrapText="1"/>
    </xf>
    <xf numFmtId="3" fontId="0" fillId="0" borderId="1" xfId="6" applyNumberFormat="1" applyFont="1" applyFill="1" applyBorder="1" applyAlignment="1">
      <alignment horizontal="center" vertical="center"/>
    </xf>
    <xf numFmtId="166" fontId="0" fillId="3" borderId="1" xfId="6" applyNumberFormat="1" applyFont="1" applyFill="1" applyBorder="1" applyAlignment="1">
      <alignment horizontal="center" vertical="center" wrapText="1"/>
    </xf>
    <xf numFmtId="0" fontId="20" fillId="0" borderId="1" xfId="0" applyFont="1" applyBorder="1" applyAlignment="1">
      <alignment horizontal="justify" vertical="center" wrapText="1"/>
    </xf>
    <xf numFmtId="0" fontId="0" fillId="0" borderId="1" xfId="0" applyBorder="1" applyAlignment="1">
      <alignment vertical="center" wrapText="1"/>
    </xf>
    <xf numFmtId="0" fontId="0" fillId="11" borderId="1" xfId="0" applyFill="1" applyBorder="1" applyAlignment="1">
      <alignment vertical="center" wrapText="1"/>
    </xf>
    <xf numFmtId="0" fontId="38" fillId="0" borderId="1" xfId="0" applyFont="1" applyBorder="1" applyAlignment="1">
      <alignment vertical="center" wrapText="1"/>
    </xf>
    <xf numFmtId="166" fontId="0" fillId="0" borderId="1" xfId="6" applyNumberFormat="1" applyFont="1" applyFill="1" applyBorder="1" applyAlignment="1">
      <alignment horizontal="center" vertical="center"/>
    </xf>
    <xf numFmtId="0" fontId="17" fillId="10" borderId="1" xfId="0" applyFont="1" applyFill="1" applyBorder="1" applyAlignment="1">
      <alignment horizontal="center" vertical="center" wrapText="1"/>
    </xf>
    <xf numFmtId="0" fontId="0" fillId="10" borderId="1" xfId="0" applyFill="1" applyBorder="1" applyAlignment="1">
      <alignment horizontal="center" vertical="center"/>
    </xf>
    <xf numFmtId="4" fontId="0" fillId="10" borderId="1" xfId="6" applyNumberFormat="1" applyFont="1" applyFill="1" applyBorder="1" applyAlignment="1">
      <alignment horizontal="center" vertical="center"/>
    </xf>
    <xf numFmtId="166" fontId="0" fillId="10" borderId="1" xfId="6" applyNumberFormat="1" applyFont="1" applyFill="1" applyBorder="1" applyAlignment="1">
      <alignment horizontal="center" vertical="center"/>
    </xf>
    <xf numFmtId="0" fontId="0" fillId="10" borderId="1" xfId="0" applyFill="1" applyBorder="1" applyAlignment="1">
      <alignment horizontal="justify" vertical="center" wrapText="1"/>
    </xf>
    <xf numFmtId="43" fontId="0" fillId="10" borderId="1" xfId="0" applyNumberFormat="1" applyFill="1" applyBorder="1" applyAlignment="1">
      <alignment horizontal="center" vertical="center"/>
    </xf>
    <xf numFmtId="0" fontId="0" fillId="10" borderId="1" xfId="0" applyFill="1" applyBorder="1" applyAlignment="1">
      <alignment horizontal="justify" vertical="center"/>
    </xf>
    <xf numFmtId="0" fontId="18" fillId="10" borderId="1" xfId="0" applyFont="1" applyFill="1" applyBorder="1" applyAlignment="1">
      <alignment horizontal="justify" vertical="center" wrapText="1"/>
    </xf>
    <xf numFmtId="167" fontId="0" fillId="0" borderId="1" xfId="0" applyNumberFormat="1" applyBorder="1"/>
    <xf numFmtId="167" fontId="15" fillId="0" borderId="1" xfId="0" applyNumberFormat="1" applyFont="1" applyBorder="1" applyAlignment="1">
      <alignment horizontal="center" vertical="center"/>
    </xf>
    <xf numFmtId="3" fontId="0" fillId="0" borderId="1" xfId="0" applyNumberFormat="1" applyBorder="1"/>
    <xf numFmtId="3" fontId="0" fillId="0" borderId="4" xfId="0" applyNumberFormat="1" applyBorder="1"/>
    <xf numFmtId="0" fontId="0" fillId="0" borderId="4" xfId="0" applyBorder="1"/>
    <xf numFmtId="0" fontId="23" fillId="2" borderId="9" xfId="0" applyFont="1" applyFill="1" applyBorder="1" applyAlignment="1">
      <alignment horizontal="justify" vertical="top" wrapText="1"/>
    </xf>
    <xf numFmtId="3" fontId="15" fillId="0" borderId="10" xfId="0" applyNumberFormat="1" applyFont="1" applyBorder="1"/>
    <xf numFmtId="3" fontId="15" fillId="0" borderId="11" xfId="0" applyNumberFormat="1" applyFont="1" applyBorder="1"/>
    <xf numFmtId="0" fontId="0" fillId="10" borderId="4" xfId="0" applyFill="1" applyBorder="1" applyAlignment="1">
      <alignment horizontal="justify" vertical="justify" wrapText="1"/>
    </xf>
    <xf numFmtId="3" fontId="0" fillId="10" borderId="4" xfId="0" applyNumberFormat="1" applyFill="1" applyBorder="1" applyAlignment="1">
      <alignment horizontal="center" vertical="center"/>
    </xf>
    <xf numFmtId="4" fontId="0" fillId="10" borderId="4" xfId="0" applyNumberFormat="1" applyFill="1" applyBorder="1" applyAlignment="1">
      <alignment horizontal="center" vertical="center"/>
    </xf>
    <xf numFmtId="4" fontId="0" fillId="10" borderId="4" xfId="6" applyNumberFormat="1" applyFont="1" applyFill="1" applyBorder="1" applyAlignment="1">
      <alignment horizontal="center" vertical="center"/>
    </xf>
    <xf numFmtId="0" fontId="15" fillId="0" borderId="9" xfId="0" applyFont="1" applyBorder="1" applyAlignment="1">
      <alignment horizontal="justify" vertical="justify" wrapText="1"/>
    </xf>
    <xf numFmtId="4" fontId="15" fillId="0" borderId="10" xfId="0" applyNumberFormat="1" applyFont="1" applyBorder="1"/>
    <xf numFmtId="165" fontId="9" fillId="7" borderId="1" xfId="1" applyFont="1" applyFill="1" applyBorder="1" applyAlignment="1">
      <alignment horizontal="center" vertical="center" wrapText="1"/>
    </xf>
    <xf numFmtId="165" fontId="9" fillId="7" borderId="1" xfId="1" applyFont="1" applyFill="1" applyBorder="1" applyAlignment="1">
      <alignment horizontal="justify" vertical="center" wrapText="1"/>
    </xf>
    <xf numFmtId="0" fontId="2" fillId="0" borderId="1" xfId="0" applyFont="1" applyBorder="1" applyAlignment="1">
      <alignment horizontal="center" vertical="top"/>
    </xf>
    <xf numFmtId="0" fontId="2" fillId="0" borderId="1" xfId="0" applyFont="1" applyBorder="1" applyAlignment="1">
      <alignment horizontal="justify" vertical="top" wrapText="1"/>
    </xf>
    <xf numFmtId="0" fontId="2" fillId="0" borderId="1" xfId="0" applyFont="1" applyBorder="1" applyAlignment="1">
      <alignment vertical="top" wrapText="1"/>
    </xf>
    <xf numFmtId="0" fontId="3" fillId="0" borderId="1" xfId="0" applyFont="1" applyBorder="1" applyAlignment="1">
      <alignment horizontal="justify" vertical="top" wrapText="1"/>
    </xf>
    <xf numFmtId="0" fontId="2" fillId="0" borderId="1" xfId="0" applyFont="1" applyBorder="1" applyAlignment="1">
      <alignment horizontal="justify" vertical="top" wrapText="1" shrinkToFit="1"/>
    </xf>
    <xf numFmtId="166" fontId="2" fillId="0" borderId="1" xfId="0" applyNumberFormat="1" applyFont="1" applyBorder="1" applyAlignment="1">
      <alignment horizontal="justify" vertical="top"/>
    </xf>
    <xf numFmtId="165" fontId="2" fillId="0" borderId="1" xfId="1" applyFont="1" applyFill="1" applyBorder="1" applyAlignment="1">
      <alignment horizontal="justify" vertical="top"/>
    </xf>
    <xf numFmtId="166" fontId="2" fillId="0" borderId="1" xfId="1" applyNumberFormat="1" applyFont="1" applyFill="1" applyBorder="1" applyAlignment="1">
      <alignment horizontal="justify" vertical="top"/>
    </xf>
    <xf numFmtId="0" fontId="2" fillId="0" borderId="1" xfId="0" applyFont="1" applyBorder="1" applyAlignment="1">
      <alignment horizontal="justify" vertical="top"/>
    </xf>
    <xf numFmtId="0" fontId="2" fillId="0" borderId="1" xfId="0" applyFont="1" applyBorder="1" applyAlignment="1">
      <alignment horizontal="center" vertical="top" wrapText="1"/>
    </xf>
    <xf numFmtId="166" fontId="3" fillId="0" borderId="1" xfId="0" applyNumberFormat="1" applyFont="1" applyBorder="1" applyAlignment="1">
      <alignment horizontal="justify" vertical="top"/>
    </xf>
    <xf numFmtId="165" fontId="3" fillId="0" borderId="1" xfId="1" applyFont="1" applyFill="1" applyBorder="1" applyAlignment="1">
      <alignment horizontal="justify" vertical="top"/>
    </xf>
    <xf numFmtId="0" fontId="2" fillId="0" borderId="1" xfId="0" applyFont="1" applyBorder="1" applyAlignment="1">
      <alignment vertical="top"/>
    </xf>
    <xf numFmtId="166" fontId="2" fillId="0" borderId="1" xfId="1" applyNumberFormat="1" applyFont="1" applyFill="1" applyBorder="1" applyAlignment="1">
      <alignment vertical="top"/>
    </xf>
    <xf numFmtId="0" fontId="3" fillId="0" borderId="1" xfId="0" applyFont="1" applyBorder="1" applyAlignment="1">
      <alignment horizontal="left" vertical="top" wrapText="1"/>
    </xf>
    <xf numFmtId="0" fontId="7" fillId="0" borderId="1" xfId="0" applyFont="1" applyBorder="1" applyAlignment="1">
      <alignment horizontal="center" vertical="top" wrapText="1"/>
    </xf>
    <xf numFmtId="0" fontId="3"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justify"/>
    </xf>
    <xf numFmtId="0" fontId="2" fillId="0" borderId="1" xfId="0" applyFont="1" applyBorder="1"/>
    <xf numFmtId="0" fontId="3" fillId="0" borderId="1" xfId="0" applyFont="1" applyBorder="1" applyAlignment="1">
      <alignment horizontal="center" vertical="top" wrapText="1"/>
    </xf>
    <xf numFmtId="0" fontId="2" fillId="0" borderId="1" xfId="0" applyFont="1" applyBorder="1" applyAlignment="1">
      <alignment wrapText="1"/>
    </xf>
    <xf numFmtId="0" fontId="3" fillId="0" borderId="1" xfId="0" applyFont="1" applyBorder="1" applyAlignment="1">
      <alignment horizontal="left" vertical="center" wrapText="1"/>
    </xf>
    <xf numFmtId="165" fontId="0" fillId="0" borderId="1" xfId="1" applyFont="1" applyFill="1" applyBorder="1"/>
    <xf numFmtId="0" fontId="0" fillId="0" borderId="1" xfId="0" applyBorder="1" applyAlignment="1">
      <alignment horizontal="center" vertical="center"/>
    </xf>
    <xf numFmtId="0" fontId="32" fillId="0" borderId="1" xfId="0" applyFont="1" applyBorder="1" applyAlignment="1">
      <alignment horizontal="left" vertical="center" wrapText="1"/>
    </xf>
    <xf numFmtId="0" fontId="0" fillId="0" borderId="1" xfId="0" applyBorder="1" applyAlignment="1">
      <alignment horizontal="center" vertical="top"/>
    </xf>
    <xf numFmtId="0" fontId="10" fillId="3" borderId="1" xfId="0" applyFont="1" applyFill="1" applyBorder="1" applyAlignment="1">
      <alignment horizontal="left" vertical="center" wrapText="1"/>
    </xf>
    <xf numFmtId="167" fontId="2" fillId="0" borderId="1" xfId="0" applyNumberFormat="1" applyFont="1" applyBorder="1" applyAlignment="1">
      <alignment horizontal="left" vertical="top" wrapText="1"/>
    </xf>
    <xf numFmtId="0" fontId="17" fillId="0" borderId="1"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0" fillId="0" borderId="4" xfId="0" applyBorder="1" applyAlignment="1">
      <alignment horizontal="center" vertical="top"/>
    </xf>
    <xf numFmtId="165" fontId="0" fillId="0" borderId="4" xfId="1" applyFont="1" applyFill="1" applyBorder="1"/>
    <xf numFmtId="0" fontId="15" fillId="9" borderId="10" xfId="0" applyFont="1" applyFill="1" applyBorder="1"/>
    <xf numFmtId="0" fontId="15" fillId="9" borderId="10" xfId="0" applyFont="1" applyFill="1" applyBorder="1" applyAlignment="1">
      <alignment horizontal="center" vertical="top"/>
    </xf>
    <xf numFmtId="166" fontId="15" fillId="9" borderId="10" xfId="0" applyNumberFormat="1" applyFont="1" applyFill="1" applyBorder="1"/>
    <xf numFmtId="166" fontId="15" fillId="9" borderId="11" xfId="0" applyNumberFormat="1" applyFont="1" applyFill="1" applyBorder="1"/>
    <xf numFmtId="171" fontId="13" fillId="0" borderId="0" xfId="0" applyNumberFormat="1" applyFont="1"/>
    <xf numFmtId="171" fontId="0" fillId="0" borderId="0" xfId="0" applyNumberFormat="1"/>
    <xf numFmtId="171" fontId="9" fillId="3" borderId="3" xfId="0" applyNumberFormat="1" applyFont="1" applyFill="1" applyBorder="1" applyAlignment="1">
      <alignment horizontal="justify" vertical="center" wrapText="1"/>
    </xf>
    <xf numFmtId="0" fontId="9" fillId="3" borderId="4" xfId="0" applyFont="1" applyFill="1" applyBorder="1" applyAlignment="1">
      <alignment horizontal="justify" vertical="center" wrapText="1"/>
    </xf>
    <xf numFmtId="171" fontId="0" fillId="0" borderId="1" xfId="7" applyNumberFormat="1" applyFont="1" applyFill="1" applyBorder="1"/>
    <xf numFmtId="0" fontId="0" fillId="0" borderId="0" xfId="0" applyAlignment="1">
      <alignment horizontal="left"/>
    </xf>
    <xf numFmtId="0" fontId="39" fillId="0" borderId="0" xfId="0" applyFont="1"/>
    <xf numFmtId="0" fontId="39" fillId="2" borderId="1" xfId="0" applyFont="1" applyFill="1" applyBorder="1" applyAlignment="1">
      <alignment horizontal="left" vertical="center" wrapText="1"/>
    </xf>
    <xf numFmtId="0" fontId="39" fillId="2" borderId="1" xfId="0" applyFont="1" applyFill="1" applyBorder="1" applyAlignment="1">
      <alignment horizontal="justify" vertical="center"/>
    </xf>
    <xf numFmtId="0" fontId="39" fillId="2" borderId="1" xfId="0" applyFont="1" applyFill="1" applyBorder="1" applyAlignment="1">
      <alignment horizontal="center" vertical="center"/>
    </xf>
    <xf numFmtId="14" fontId="39" fillId="2" borderId="1" xfId="0" applyNumberFormat="1" applyFont="1" applyFill="1" applyBorder="1" applyAlignment="1">
      <alignment vertical="center"/>
    </xf>
    <xf numFmtId="0" fontId="39" fillId="2" borderId="1" xfId="0" applyFont="1" applyFill="1" applyBorder="1" applyAlignment="1">
      <alignment horizontal="left"/>
    </xf>
    <xf numFmtId="0" fontId="39" fillId="2" borderId="1" xfId="0" applyFont="1" applyFill="1" applyBorder="1" applyAlignment="1">
      <alignment horizontal="center"/>
    </xf>
    <xf numFmtId="14" fontId="39" fillId="2" borderId="1" xfId="0" applyNumberFormat="1" applyFont="1" applyFill="1" applyBorder="1"/>
    <xf numFmtId="165" fontId="39" fillId="2" borderId="1" xfId="1" applyFont="1" applyFill="1" applyBorder="1" applyAlignment="1">
      <alignment horizontal="center" vertical="center"/>
    </xf>
    <xf numFmtId="165" fontId="39" fillId="2" borderId="1" xfId="1" applyFont="1" applyFill="1" applyBorder="1" applyAlignment="1">
      <alignment horizontal="center" vertical="center" wrapText="1"/>
    </xf>
    <xf numFmtId="0" fontId="40" fillId="2" borderId="1" xfId="0" applyFont="1" applyFill="1" applyBorder="1" applyAlignment="1">
      <alignment horizontal="justify"/>
    </xf>
    <xf numFmtId="0" fontId="39" fillId="2" borderId="1" xfId="0" applyFont="1" applyFill="1" applyBorder="1" applyAlignment="1">
      <alignment horizontal="left" wrapText="1"/>
    </xf>
    <xf numFmtId="164" fontId="39" fillId="0" borderId="0" xfId="0" applyNumberFormat="1" applyFont="1"/>
    <xf numFmtId="170" fontId="41" fillId="0" borderId="0" xfId="1" applyNumberFormat="1" applyFont="1" applyBorder="1"/>
    <xf numFmtId="0" fontId="42" fillId="8" borderId="15" xfId="0" applyFont="1" applyFill="1" applyBorder="1" applyAlignment="1">
      <alignment horizontal="center" vertical="center" wrapText="1"/>
    </xf>
    <xf numFmtId="0" fontId="42" fillId="8" borderId="16" xfId="0" applyFont="1" applyFill="1" applyBorder="1" applyAlignment="1">
      <alignment horizontal="center" vertical="center" wrapText="1"/>
    </xf>
    <xf numFmtId="165" fontId="39" fillId="2" borderId="1" xfId="1" applyFont="1" applyFill="1" applyBorder="1" applyAlignment="1">
      <alignment horizontal="center"/>
    </xf>
    <xf numFmtId="0" fontId="15" fillId="0" borderId="0" xfId="0" applyFont="1"/>
    <xf numFmtId="3" fontId="15" fillId="0" borderId="13" xfId="0" applyNumberFormat="1" applyFont="1" applyBorder="1"/>
    <xf numFmtId="43" fontId="32" fillId="2" borderId="1" xfId="0" applyNumberFormat="1" applyFont="1" applyFill="1" applyBorder="1" applyAlignment="1">
      <alignment vertical="center"/>
    </xf>
    <xf numFmtId="0" fontId="15" fillId="0" borderId="0" xfId="0" applyFont="1" applyAlignment="1">
      <alignment horizontal="left" vertical="center" wrapText="1"/>
    </xf>
    <xf numFmtId="165" fontId="0" fillId="0" borderId="1" xfId="1" applyFont="1" applyBorder="1"/>
    <xf numFmtId="0" fontId="0" fillId="0" borderId="4" xfId="0" applyBorder="1" applyAlignment="1">
      <alignment horizontal="center"/>
    </xf>
    <xf numFmtId="0" fontId="15" fillId="0" borderId="1" xfId="0" applyFont="1" applyBorder="1" applyAlignment="1">
      <alignment horizontal="center"/>
    </xf>
    <xf numFmtId="43" fontId="0" fillId="0" borderId="0" xfId="0" applyNumberFormat="1"/>
    <xf numFmtId="0" fontId="27"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165" fontId="15" fillId="0" borderId="10" xfId="1" applyFont="1" applyBorder="1" applyAlignment="1">
      <alignment horizontal="left"/>
    </xf>
    <xf numFmtId="0" fontId="28" fillId="3" borderId="1" xfId="0" applyFont="1" applyFill="1" applyBorder="1" applyAlignment="1">
      <alignment horizontal="left" vertical="center" wrapText="1"/>
    </xf>
    <xf numFmtId="3" fontId="0" fillId="0" borderId="4" xfId="1" applyNumberFormat="1" applyFont="1" applyBorder="1"/>
    <xf numFmtId="9" fontId="0" fillId="0" borderId="4" xfId="7" applyFont="1" applyBorder="1"/>
    <xf numFmtId="168" fontId="15" fillId="0" borderId="13" xfId="1" applyNumberFormat="1" applyFont="1" applyBorder="1"/>
    <xf numFmtId="168" fontId="15" fillId="0" borderId="20" xfId="1" applyNumberFormat="1" applyFont="1" applyBorder="1"/>
    <xf numFmtId="9" fontId="0" fillId="0" borderId="21" xfId="7" applyFont="1" applyBorder="1"/>
    <xf numFmtId="165" fontId="39" fillId="2" borderId="4" xfId="1" applyFont="1" applyFill="1" applyBorder="1" applyAlignment="1">
      <alignment horizontal="center" vertical="center" wrapText="1"/>
    </xf>
    <xf numFmtId="165" fontId="39" fillId="2" borderId="4" xfId="1" applyFont="1" applyFill="1" applyBorder="1" applyAlignment="1">
      <alignment horizontal="center" vertical="center"/>
    </xf>
    <xf numFmtId="165" fontId="33" fillId="2" borderId="4" xfId="1" applyFont="1" applyFill="1" applyBorder="1" applyAlignment="1">
      <alignment horizontal="center" vertical="center"/>
    </xf>
    <xf numFmtId="43" fontId="32" fillId="2" borderId="4" xfId="0" applyNumberFormat="1" applyFont="1" applyFill="1" applyBorder="1" applyAlignment="1">
      <alignment vertical="center"/>
    </xf>
    <xf numFmtId="165" fontId="43" fillId="0" borderId="10" xfId="1" applyFont="1" applyFill="1" applyBorder="1"/>
    <xf numFmtId="165" fontId="43" fillId="0" borderId="11" xfId="1" applyFont="1" applyFill="1" applyBorder="1"/>
    <xf numFmtId="0" fontId="43" fillId="0" borderId="17" xfId="0" applyFont="1" applyBorder="1" applyAlignment="1">
      <alignment horizontal="center" wrapText="1"/>
    </xf>
    <xf numFmtId="3" fontId="15" fillId="0" borderId="12" xfId="0" applyNumberFormat="1" applyFont="1" applyBorder="1"/>
    <xf numFmtId="169" fontId="15" fillId="0" borderId="11" xfId="0" applyNumberFormat="1" applyFont="1" applyBorder="1"/>
    <xf numFmtId="165" fontId="15" fillId="0" borderId="13" xfId="1" applyFont="1" applyBorder="1" applyAlignment="1">
      <alignment horizontal="center"/>
    </xf>
    <xf numFmtId="0" fontId="10" fillId="3" borderId="2" xfId="0" applyFont="1" applyFill="1" applyBorder="1" applyAlignment="1">
      <alignment horizontal="center" vertical="center" wrapText="1"/>
    </xf>
    <xf numFmtId="0" fontId="15" fillId="0" borderId="22" xfId="0" applyFont="1" applyBorder="1"/>
    <xf numFmtId="0" fontId="15" fillId="0" borderId="23" xfId="0" applyFont="1" applyBorder="1" applyAlignment="1">
      <alignment horizontal="center"/>
    </xf>
    <xf numFmtId="169" fontId="15" fillId="0" borderId="23" xfId="1" applyNumberFormat="1" applyFont="1" applyBorder="1"/>
    <xf numFmtId="9" fontId="15" fillId="0" borderId="11" xfId="7" applyFont="1" applyBorder="1"/>
    <xf numFmtId="0" fontId="13" fillId="4" borderId="0" xfId="0" applyFont="1" applyFill="1" applyAlignment="1">
      <alignment horizontal="left" vertical="center"/>
    </xf>
    <xf numFmtId="0" fontId="0" fillId="4" borderId="0" xfId="0" applyFill="1" applyAlignment="1">
      <alignment horizontal="left" vertical="center"/>
    </xf>
    <xf numFmtId="0" fontId="9" fillId="3" borderId="1" xfId="0" applyFont="1" applyFill="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xf>
    <xf numFmtId="0" fontId="0" fillId="3" borderId="1" xfId="0" applyFill="1" applyBorder="1" applyAlignment="1">
      <alignment horizontal="left" vertical="center" wrapText="1"/>
    </xf>
    <xf numFmtId="0" fontId="7" fillId="0" borderId="1" xfId="0" applyFont="1" applyBorder="1" applyAlignment="1">
      <alignment horizontal="left" vertical="top" wrapText="1"/>
    </xf>
    <xf numFmtId="3" fontId="3" fillId="0" borderId="1" xfId="4" applyNumberFormat="1" applyFont="1" applyBorder="1" applyAlignment="1">
      <alignment horizontal="left" vertical="top" wrapText="1"/>
    </xf>
    <xf numFmtId="0" fontId="3" fillId="0" borderId="1" xfId="3" applyFont="1" applyBorder="1" applyAlignment="1" applyProtection="1">
      <alignment horizontal="left" vertical="top" wrapText="1"/>
      <protection locked="0"/>
    </xf>
    <xf numFmtId="0" fontId="2" fillId="0" borderId="1" xfId="0" applyFont="1" applyBorder="1" applyAlignment="1">
      <alignment horizontal="left"/>
    </xf>
    <xf numFmtId="0" fontId="2" fillId="0" borderId="1" xfId="0" applyFont="1" applyBorder="1" applyAlignment="1">
      <alignment horizontal="left" vertical="center" wrapText="1"/>
    </xf>
    <xf numFmtId="0" fontId="7" fillId="0" borderId="1" xfId="2"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0" fontId="18" fillId="0" borderId="1" xfId="0" applyFont="1" applyBorder="1" applyAlignment="1">
      <alignment horizontal="left" vertical="center" wrapText="1"/>
    </xf>
    <xf numFmtId="0" fontId="0" fillId="3" borderId="3" xfId="0" applyFill="1" applyBorder="1" applyAlignment="1">
      <alignment horizontal="left" vertical="center" wrapText="1"/>
    </xf>
    <xf numFmtId="0" fontId="20" fillId="0" borderId="1" xfId="0" applyFont="1" applyBorder="1" applyAlignment="1">
      <alignment horizontal="left" vertical="center" wrapText="1"/>
    </xf>
    <xf numFmtId="0" fontId="15" fillId="9" borderId="12" xfId="0" applyFont="1" applyFill="1" applyBorder="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172" fontId="9" fillId="3" borderId="1" xfId="0" applyNumberFormat="1" applyFont="1" applyFill="1" applyBorder="1" applyAlignment="1">
      <alignment horizontal="center" vertical="center" wrapText="1"/>
    </xf>
    <xf numFmtId="172" fontId="0" fillId="0" borderId="1" xfId="0" applyNumberFormat="1" applyBorder="1" applyAlignment="1">
      <alignment horizontal="left"/>
    </xf>
    <xf numFmtId="172" fontId="0" fillId="0" borderId="0" xfId="0" applyNumberFormat="1" applyAlignment="1">
      <alignment horizontal="left"/>
    </xf>
    <xf numFmtId="172" fontId="0" fillId="0" borderId="4" xfId="0" applyNumberFormat="1" applyBorder="1" applyAlignment="1">
      <alignment horizontal="left"/>
    </xf>
    <xf numFmtId="172" fontId="2" fillId="2" borderId="1" xfId="0" applyNumberFormat="1" applyFont="1" applyFill="1" applyBorder="1" applyAlignment="1">
      <alignment horizontal="left" vertical="top"/>
    </xf>
    <xf numFmtId="172" fontId="2" fillId="2" borderId="4" xfId="0" applyNumberFormat="1" applyFont="1" applyFill="1" applyBorder="1" applyAlignment="1">
      <alignment horizontal="left" vertical="top"/>
    </xf>
    <xf numFmtId="172" fontId="2" fillId="2" borderId="1" xfId="0" applyNumberFormat="1" applyFont="1" applyFill="1" applyBorder="1" applyAlignment="1">
      <alignment horizontal="left" vertical="top" wrapText="1"/>
    </xf>
    <xf numFmtId="172" fontId="0" fillId="0" borderId="1" xfId="0" applyNumberFormat="1" applyBorder="1" applyAlignment="1">
      <alignment horizontal="center" vertical="center" wrapText="1"/>
    </xf>
    <xf numFmtId="172" fontId="17" fillId="0" borderId="1" xfId="0" applyNumberFormat="1" applyFont="1" applyBorder="1" applyAlignment="1">
      <alignment horizontal="center" vertical="center" wrapText="1"/>
    </xf>
    <xf numFmtId="172" fontId="0" fillId="3" borderId="1" xfId="0" applyNumberFormat="1" applyFill="1" applyBorder="1" applyAlignment="1">
      <alignment horizontal="center" vertical="center" wrapText="1"/>
    </xf>
    <xf numFmtId="172" fontId="0" fillId="10" borderId="1" xfId="0" applyNumberFormat="1" applyFill="1" applyBorder="1" applyAlignment="1">
      <alignment horizontal="center" vertical="center"/>
    </xf>
    <xf numFmtId="172" fontId="0" fillId="10" borderId="1" xfId="0" applyNumberFormat="1" applyFill="1" applyBorder="1" applyAlignment="1">
      <alignment horizontal="center" vertical="center" wrapText="1"/>
    </xf>
    <xf numFmtId="172" fontId="0" fillId="0" borderId="1" xfId="0" applyNumberFormat="1" applyBorder="1" applyAlignment="1">
      <alignment horizontal="center" vertical="center"/>
    </xf>
    <xf numFmtId="172" fontId="2" fillId="0" borderId="1" xfId="0" applyNumberFormat="1" applyFont="1" applyBorder="1" applyAlignment="1">
      <alignment horizontal="center" vertical="center" wrapText="1"/>
    </xf>
    <xf numFmtId="172" fontId="2" fillId="0" borderId="1" xfId="0" applyNumberFormat="1" applyFont="1" applyBorder="1" applyAlignment="1">
      <alignment horizontal="center" vertical="center"/>
    </xf>
    <xf numFmtId="43"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justify" vertical="center"/>
    </xf>
    <xf numFmtId="0" fontId="0" fillId="0" borderId="4" xfId="0" applyBorder="1" applyAlignment="1">
      <alignment horizontal="justify" vertical="justify" wrapText="1"/>
    </xf>
    <xf numFmtId="3" fontId="0" fillId="0" borderId="4" xfId="0" applyNumberFormat="1" applyBorder="1" applyAlignment="1">
      <alignment horizontal="center" vertical="center"/>
    </xf>
    <xf numFmtId="4" fontId="0" fillId="0" borderId="4" xfId="0" applyNumberFormat="1" applyBorder="1" applyAlignment="1">
      <alignment horizontal="center" vertical="center"/>
    </xf>
    <xf numFmtId="4" fontId="0" fillId="0" borderId="4" xfId="6" applyNumberFormat="1" applyFont="1" applyFill="1" applyBorder="1" applyAlignment="1">
      <alignment horizontal="center" vertical="center"/>
    </xf>
    <xf numFmtId="0" fontId="38" fillId="0" borderId="1" xfId="0" applyFont="1" applyBorder="1" applyAlignment="1">
      <alignment horizontal="left" vertical="center" wrapText="1"/>
    </xf>
    <xf numFmtId="167" fontId="2" fillId="0" borderId="1" xfId="0" applyNumberFormat="1" applyFont="1" applyBorder="1" applyAlignment="1">
      <alignment horizontal="left" vertical="center" wrapText="1"/>
    </xf>
    <xf numFmtId="0" fontId="0" fillId="11" borderId="1" xfId="0" applyFill="1" applyBorder="1" applyAlignment="1">
      <alignment horizontal="left" vertical="center" wrapText="1"/>
    </xf>
    <xf numFmtId="0" fontId="0" fillId="12" borderId="1" xfId="0" applyFill="1" applyBorder="1"/>
    <xf numFmtId="0" fontId="2" fillId="12" borderId="1" xfId="0" applyFont="1" applyFill="1" applyBorder="1" applyAlignment="1">
      <alignment horizontal="justify" vertical="top" wrapText="1"/>
    </xf>
    <xf numFmtId="0" fontId="2" fillId="12" borderId="4" xfId="0" applyFont="1" applyFill="1" applyBorder="1" applyAlignment="1">
      <alignment horizontal="justify" vertical="top" wrapText="1"/>
    </xf>
    <xf numFmtId="3" fontId="0" fillId="12" borderId="1" xfId="0" applyNumberFormat="1" applyFill="1" applyBorder="1"/>
    <xf numFmtId="172" fontId="0" fillId="12" borderId="1" xfId="0" applyNumberFormat="1" applyFill="1" applyBorder="1" applyAlignment="1">
      <alignment horizontal="left"/>
    </xf>
    <xf numFmtId="0" fontId="16" fillId="6" borderId="0" xfId="0" applyFont="1" applyFill="1" applyAlignment="1">
      <alignment horizontal="center"/>
    </xf>
    <xf numFmtId="0" fontId="16" fillId="6" borderId="19" xfId="0" applyFont="1" applyFill="1" applyBorder="1" applyAlignment="1">
      <alignment horizontal="center"/>
    </xf>
    <xf numFmtId="0" fontId="16" fillId="6" borderId="12" xfId="0" applyFont="1" applyFill="1" applyBorder="1" applyAlignment="1">
      <alignment horizontal="center"/>
    </xf>
    <xf numFmtId="0" fontId="16" fillId="6" borderId="10" xfId="0" applyFont="1" applyFill="1" applyBorder="1" applyAlignment="1">
      <alignment horizontal="center"/>
    </xf>
    <xf numFmtId="0" fontId="16" fillId="6" borderId="11" xfId="0" applyFont="1" applyFill="1" applyBorder="1" applyAlignment="1">
      <alignment horizontal="center"/>
    </xf>
    <xf numFmtId="0" fontId="4" fillId="0" borderId="1" xfId="0" applyFont="1" applyBorder="1" applyAlignment="1">
      <alignment horizontal="justify" vertical="top" wrapText="1"/>
    </xf>
    <xf numFmtId="0" fontId="2" fillId="0" borderId="1" xfId="0" applyFont="1" applyBorder="1" applyAlignment="1">
      <alignment horizontal="justify" vertical="top" wrapText="1"/>
    </xf>
    <xf numFmtId="0" fontId="12" fillId="4" borderId="0" xfId="0" applyFont="1" applyFill="1" applyAlignment="1">
      <alignment horizontal="center"/>
    </xf>
    <xf numFmtId="0" fontId="12" fillId="4" borderId="0" xfId="0" applyFont="1" applyFill="1" applyAlignment="1">
      <alignment horizontal="left"/>
    </xf>
    <xf numFmtId="172" fontId="12" fillId="4" borderId="0" xfId="0" applyNumberFormat="1" applyFont="1" applyFill="1" applyAlignment="1">
      <alignment horizontal="left"/>
    </xf>
    <xf numFmtId="0" fontId="4" fillId="2" borderId="4" xfId="0" applyFont="1" applyFill="1" applyBorder="1" applyAlignment="1">
      <alignment horizontal="justify" vertical="top" wrapText="1"/>
    </xf>
    <xf numFmtId="0" fontId="4" fillId="2" borderId="3" xfId="0" applyFont="1" applyFill="1" applyBorder="1" applyAlignment="1">
      <alignment horizontal="justify" vertical="top" wrapText="1"/>
    </xf>
    <xf numFmtId="0" fontId="4" fillId="2" borderId="2" xfId="0" applyFont="1" applyFill="1" applyBorder="1" applyAlignment="1">
      <alignment horizontal="justify" vertical="top" wrapText="1"/>
    </xf>
    <xf numFmtId="0" fontId="4" fillId="2" borderId="1" xfId="0" applyFont="1" applyFill="1" applyBorder="1" applyAlignment="1">
      <alignment horizontal="justify" vertical="top" wrapText="1"/>
    </xf>
    <xf numFmtId="0" fontId="2" fillId="2" borderId="4" xfId="0" applyFont="1" applyFill="1" applyBorder="1" applyAlignment="1">
      <alignment horizontal="justify" vertical="top" wrapText="1"/>
    </xf>
    <xf numFmtId="0" fontId="2" fillId="2" borderId="3" xfId="0" applyFont="1" applyFill="1" applyBorder="1" applyAlignment="1">
      <alignment horizontal="justify" vertical="top" wrapText="1"/>
    </xf>
    <xf numFmtId="0" fontId="2" fillId="2" borderId="2" xfId="0" applyFont="1" applyFill="1" applyBorder="1" applyAlignment="1">
      <alignment horizontal="justify" vertical="top" wrapText="1"/>
    </xf>
    <xf numFmtId="0" fontId="25" fillId="4" borderId="0" xfId="0" applyFont="1" applyFill="1" applyAlignment="1">
      <alignment horizontal="center" vertical="center" wrapText="1"/>
    </xf>
    <xf numFmtId="0" fontId="36" fillId="4" borderId="0" xfId="0" applyFont="1" applyFill="1" applyAlignment="1">
      <alignment horizontal="center" vertical="center" wrapText="1"/>
    </xf>
    <xf numFmtId="0" fontId="25" fillId="4" borderId="0" xfId="0" applyFont="1" applyFill="1" applyAlignment="1">
      <alignment horizontal="left" vertical="center" wrapText="1"/>
    </xf>
    <xf numFmtId="0" fontId="15" fillId="0" borderId="1" xfId="0" applyFont="1" applyBorder="1" applyAlignment="1">
      <alignment horizontal="left" vertical="center" wrapText="1"/>
    </xf>
    <xf numFmtId="0" fontId="0" fillId="0" borderId="1" xfId="0" applyBorder="1" applyAlignment="1">
      <alignment horizontal="center"/>
    </xf>
    <xf numFmtId="0" fontId="35" fillId="0" borderId="0" xfId="0" applyFont="1" applyAlignment="1">
      <alignment horizontal="center"/>
    </xf>
  </cellXfs>
  <cellStyles count="8">
    <cellStyle name="%" xfId="4" xr:uid="{32AB3A6A-C01D-49F4-A162-706CA1020AA3}"/>
    <cellStyle name="Hipervínculo" xfId="2" builtinId="8"/>
    <cellStyle name="Millares" xfId="1" builtinId="3"/>
    <cellStyle name="Millares 2" xfId="6" xr:uid="{4ED80DFC-C610-4331-94E1-1A4076C973F2}"/>
    <cellStyle name="Moneda" xfId="5" builtinId="4"/>
    <cellStyle name="Normal" xfId="0" builtinId="0"/>
    <cellStyle name="Normal 2" xfId="3" xr:uid="{30DF9424-9ED5-4BCE-99F5-1282EC282ABB}"/>
    <cellStyle name="Porcentaje" xfId="7" builtinId="5"/>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Daniel/Plan%20Anual%20de%20Compras%202021-%20Suministros/Subdirecci&#243;n%20de%20Servicios%20Generales/Ingenier&#237;a%20y%20Mantenimiento/Matriz%20de%20bie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2"/>
      <sheetName val="2"/>
      <sheetName val="Hoja1"/>
    </sheetNames>
    <sheetDataSet>
      <sheetData sheetId="0" refreshError="1"/>
      <sheetData sheetId="1"/>
      <sheetData sheetId="2">
        <row r="3">
          <cell r="D3" t="str">
            <v>Única vez</v>
          </cell>
        </row>
        <row r="4">
          <cell r="D4" t="str">
            <v>Anual</v>
          </cell>
        </row>
        <row r="5">
          <cell r="D5" t="str">
            <v>Anual + 1 renovación</v>
          </cell>
        </row>
        <row r="6">
          <cell r="D6" t="str">
            <v>Anual + 2 renovación</v>
          </cell>
        </row>
        <row r="7">
          <cell r="D7" t="str">
            <v>Anual + 3 renovación</v>
          </cell>
        </row>
        <row r="8">
          <cell r="D8" t="str">
            <v>Dos años+ 1 renovación</v>
          </cell>
        </row>
      </sheetData>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Carlos Gutierrez Acosta" id="{69677AD0-42BC-43BC-9853-540AAAC21397}" userId="S::cgutierreza@grupoins.com::7f357519-dc9f-43c5-896b-e124fd4080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50" dT="2022-05-06T18:17:29.89" personId="{69677AD0-42BC-43BC-9853-540AAAC21397}" id="{B264635F-BB17-4F0F-AFA9-7ADDF3D9AE75}">
    <text>Consultar a INGM</text>
  </threadedComment>
</ThreadedComments>
</file>

<file path=xl/threadedComments/threadedComment2.xml><?xml version="1.0" encoding="utf-8"?>
<ThreadedComments xmlns="http://schemas.microsoft.com/office/spreadsheetml/2018/threadedcomments" xmlns:x="http://schemas.openxmlformats.org/spreadsheetml/2006/main">
  <threadedComment ref="F243" dT="2022-05-06T18:17:29.89" personId="{69677AD0-42BC-43BC-9853-540AAAC21397}" id="{5000C1A4-C798-49B8-95EA-BD4C4E5C037D}">
    <text>Consultar a INGM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C398-368A-478E-A2AA-A5287B477447}">
  <dimension ref="B2:I48"/>
  <sheetViews>
    <sheetView zoomScaleNormal="100" workbookViewId="0">
      <selection activeCell="H7" sqref="H7"/>
    </sheetView>
  </sheetViews>
  <sheetFormatPr baseColWidth="10" defaultRowHeight="14.4" x14ac:dyDescent="0.3"/>
  <cols>
    <col min="2" max="2" width="29" customWidth="1"/>
    <col min="3" max="3" width="19" customWidth="1"/>
    <col min="4" max="4" width="18.33203125" customWidth="1"/>
    <col min="5" max="5" width="21.109375" customWidth="1"/>
    <col min="6" max="6" width="18.44140625" customWidth="1"/>
    <col min="7" max="7" width="19" customWidth="1"/>
    <col min="8" max="9" width="17.44140625" bestFit="1" customWidth="1"/>
  </cols>
  <sheetData>
    <row r="2" spans="2:9" x14ac:dyDescent="0.3">
      <c r="B2" s="340" t="s">
        <v>1236</v>
      </c>
      <c r="C2" s="340"/>
      <c r="D2" s="340"/>
      <c r="E2" s="340"/>
      <c r="F2" s="340"/>
    </row>
    <row r="3" spans="2:9" x14ac:dyDescent="0.3">
      <c r="B3" s="341" t="s">
        <v>1250</v>
      </c>
      <c r="C3" s="341"/>
      <c r="D3" s="341"/>
      <c r="E3" s="341"/>
      <c r="F3" s="341"/>
    </row>
    <row r="4" spans="2:9" ht="62.4" x14ac:dyDescent="0.3">
      <c r="B4" s="71" t="s">
        <v>1237</v>
      </c>
      <c r="C4" s="71" t="s">
        <v>1238</v>
      </c>
      <c r="D4" s="71" t="s">
        <v>1472</v>
      </c>
      <c r="E4" s="71" t="s">
        <v>1473</v>
      </c>
      <c r="F4" s="71" t="s">
        <v>1321</v>
      </c>
    </row>
    <row r="5" spans="2:9" x14ac:dyDescent="0.3">
      <c r="B5" s="80" t="s">
        <v>1241</v>
      </c>
      <c r="C5" s="119">
        <v>68</v>
      </c>
      <c r="D5" s="118">
        <v>6232354375</v>
      </c>
      <c r="E5" s="118">
        <v>4560574173.2051277</v>
      </c>
      <c r="F5" s="148">
        <f>+D5/$D$10</f>
        <v>0.19207605380565454</v>
      </c>
    </row>
    <row r="6" spans="2:9" x14ac:dyDescent="0.3">
      <c r="B6" s="80" t="s">
        <v>1242</v>
      </c>
      <c r="C6" s="119">
        <v>239</v>
      </c>
      <c r="D6" s="118">
        <v>2206415000</v>
      </c>
      <c r="E6" s="118">
        <v>2206415000</v>
      </c>
      <c r="F6" s="148">
        <f t="shared" ref="F6:F10" si="0">+D6/$D$10</f>
        <v>6.7999901924319456E-2</v>
      </c>
      <c r="H6" s="160"/>
    </row>
    <row r="7" spans="2:9" x14ac:dyDescent="0.3">
      <c r="B7" s="80" t="s">
        <v>1243</v>
      </c>
      <c r="C7" s="119">
        <v>107</v>
      </c>
      <c r="D7" s="118">
        <v>9575940000</v>
      </c>
      <c r="E7" s="118">
        <v>8877795000</v>
      </c>
      <c r="F7" s="148">
        <f t="shared" si="0"/>
        <v>0.29512262236848807</v>
      </c>
    </row>
    <row r="8" spans="2:9" x14ac:dyDescent="0.3">
      <c r="B8" s="80" t="s">
        <v>1411</v>
      </c>
      <c r="C8" s="119">
        <v>4</v>
      </c>
      <c r="D8" s="118">
        <v>3633931000</v>
      </c>
      <c r="E8" s="118">
        <v>2200857495</v>
      </c>
      <c r="F8" s="148">
        <f t="shared" si="0"/>
        <v>0.1119947750535344</v>
      </c>
    </row>
    <row r="9" spans="2:9" ht="15" thickBot="1" x14ac:dyDescent="0.35">
      <c r="B9" s="184" t="s">
        <v>1245</v>
      </c>
      <c r="C9" s="263">
        <v>265</v>
      </c>
      <c r="D9" s="271">
        <v>10798685835.200001</v>
      </c>
      <c r="E9" s="271">
        <v>7070576106.1701384</v>
      </c>
      <c r="F9" s="272">
        <f t="shared" si="0"/>
        <v>0.33280664684800354</v>
      </c>
    </row>
    <row r="10" spans="2:9" ht="15" thickBot="1" x14ac:dyDescent="0.35">
      <c r="B10" s="120" t="s">
        <v>1246</v>
      </c>
      <c r="C10" s="121">
        <f>SUM(C5:C9)</f>
        <v>683</v>
      </c>
      <c r="D10" s="273">
        <f>SUM(D5:D9)</f>
        <v>32447326210.200001</v>
      </c>
      <c r="E10" s="274">
        <f>SUM(E5:E9)</f>
        <v>24916217774.375267</v>
      </c>
      <c r="F10" s="290">
        <f t="shared" si="0"/>
        <v>1</v>
      </c>
      <c r="H10" s="160"/>
      <c r="I10" s="160"/>
    </row>
    <row r="11" spans="2:9" ht="15" thickBot="1" x14ac:dyDescent="0.35">
      <c r="B11" s="287" t="s">
        <v>1247</v>
      </c>
      <c r="C11" s="288"/>
      <c r="D11" s="289">
        <f>+D10/685</f>
        <v>47368359.430948906</v>
      </c>
      <c r="E11" s="289">
        <f>+E10/685</f>
        <v>36374040.546533234</v>
      </c>
      <c r="F11" s="275"/>
    </row>
    <row r="15" spans="2:9" x14ac:dyDescent="0.3">
      <c r="B15" s="340" t="s">
        <v>1236</v>
      </c>
      <c r="C15" s="340"/>
      <c r="D15" s="340"/>
      <c r="E15" s="340"/>
      <c r="F15" s="340"/>
    </row>
    <row r="16" spans="2:9" x14ac:dyDescent="0.3">
      <c r="B16" s="341" t="s">
        <v>1476</v>
      </c>
      <c r="C16" s="341"/>
      <c r="D16" s="341"/>
      <c r="E16" s="341"/>
      <c r="F16" s="341"/>
    </row>
    <row r="17" spans="2:7" ht="62.4" x14ac:dyDescent="0.3">
      <c r="B17" s="71" t="s">
        <v>1237</v>
      </c>
      <c r="C17" s="71" t="s">
        <v>1238</v>
      </c>
      <c r="D17" s="71" t="s">
        <v>1474</v>
      </c>
      <c r="E17" s="71" t="s">
        <v>1475</v>
      </c>
      <c r="F17" s="71" t="s">
        <v>1321</v>
      </c>
    </row>
    <row r="18" spans="2:7" x14ac:dyDescent="0.3">
      <c r="B18" s="80" t="s">
        <v>1241</v>
      </c>
      <c r="C18" s="119">
        <v>68</v>
      </c>
      <c r="D18" s="118">
        <v>5515357856.2845125</v>
      </c>
      <c r="E18" s="118">
        <v>4035906349.7440071</v>
      </c>
      <c r="F18" s="148">
        <f>+D18/$D$10</f>
        <v>0.16997880874852267</v>
      </c>
    </row>
    <row r="19" spans="2:7" x14ac:dyDescent="0.3">
      <c r="B19" s="80" t="s">
        <v>1242</v>
      </c>
      <c r="C19" s="119">
        <v>239</v>
      </c>
      <c r="D19" s="118">
        <v>1954340607</v>
      </c>
      <c r="E19" s="118">
        <v>1954340607</v>
      </c>
      <c r="F19" s="148">
        <f t="shared" ref="F19:F23" si="1">+D19/$D$10</f>
        <v>6.0231175731997356E-2</v>
      </c>
    </row>
    <row r="20" spans="2:7" x14ac:dyDescent="0.3">
      <c r="B20" s="80" t="s">
        <v>1243</v>
      </c>
      <c r="C20" s="119">
        <v>107</v>
      </c>
      <c r="D20" s="118">
        <v>8474044250.5950022</v>
      </c>
      <c r="E20" s="118">
        <v>7856212908.2365942</v>
      </c>
      <c r="F20" s="148">
        <f t="shared" si="1"/>
        <v>0.26116309848455677</v>
      </c>
    </row>
    <row r="21" spans="2:7" x14ac:dyDescent="0.3">
      <c r="B21" s="80" t="s">
        <v>1411</v>
      </c>
      <c r="C21" s="119">
        <v>4</v>
      </c>
      <c r="D21" s="118">
        <v>3215868000</v>
      </c>
      <c r="E21" s="118">
        <v>1947661500</v>
      </c>
      <c r="F21" s="148">
        <f t="shared" si="1"/>
        <v>9.9110416037580126E-2</v>
      </c>
    </row>
    <row r="22" spans="2:7" ht="15" thickBot="1" x14ac:dyDescent="0.35">
      <c r="B22" s="184" t="s">
        <v>1245</v>
      </c>
      <c r="C22" s="263">
        <v>265</v>
      </c>
      <c r="D22" s="271">
        <v>10281406373.849195</v>
      </c>
      <c r="E22" s="271">
        <v>6788906000</v>
      </c>
      <c r="F22" s="272">
        <f t="shared" si="1"/>
        <v>0.31686451781093683</v>
      </c>
    </row>
    <row r="23" spans="2:7" ht="15" thickBot="1" x14ac:dyDescent="0.35">
      <c r="B23" s="120" t="s">
        <v>1246</v>
      </c>
      <c r="C23" s="121">
        <f>SUM(C18:C22)</f>
        <v>683</v>
      </c>
      <c r="D23" s="273">
        <f>SUM(D18:D22)</f>
        <v>29441017087.728714</v>
      </c>
      <c r="E23" s="274">
        <f>SUM(E18:E22)</f>
        <v>22583027364.980602</v>
      </c>
      <c r="F23" s="290">
        <f t="shared" si="1"/>
        <v>0.90734801681359378</v>
      </c>
    </row>
    <row r="24" spans="2:7" ht="15" thickBot="1" x14ac:dyDescent="0.35">
      <c r="B24" s="287" t="s">
        <v>1247</v>
      </c>
      <c r="C24" s="288"/>
      <c r="D24" s="289">
        <f>+D23/685</f>
        <v>42979586.989384986</v>
      </c>
      <c r="E24" s="289">
        <f>+E23/685</f>
        <v>32967923.160555623</v>
      </c>
      <c r="F24" s="275"/>
    </row>
    <row r="28" spans="2:7" ht="15" thickBot="1" x14ac:dyDescent="0.35"/>
    <row r="29" spans="2:7" ht="15" thickBot="1" x14ac:dyDescent="0.35">
      <c r="B29" s="342"/>
      <c r="C29" s="343"/>
      <c r="D29" s="343"/>
      <c r="E29" s="343"/>
      <c r="F29" s="343"/>
      <c r="G29" s="344"/>
    </row>
    <row r="30" spans="2:7" ht="46.8" x14ac:dyDescent="0.3">
      <c r="B30" s="286" t="s">
        <v>1248</v>
      </c>
      <c r="C30" s="286" t="s">
        <v>1318</v>
      </c>
      <c r="D30" s="286" t="s">
        <v>1239</v>
      </c>
      <c r="E30" s="286" t="s">
        <v>1240</v>
      </c>
    </row>
    <row r="31" spans="2:7" x14ac:dyDescent="0.3">
      <c r="B31" s="80" t="s">
        <v>1241</v>
      </c>
      <c r="C31" s="119">
        <v>9</v>
      </c>
      <c r="D31" s="122">
        <v>355969000</v>
      </c>
      <c r="E31" s="122">
        <v>355969000</v>
      </c>
    </row>
    <row r="32" spans="2:7" x14ac:dyDescent="0.3">
      <c r="B32" s="80" t="s">
        <v>1242</v>
      </c>
      <c r="C32" s="119">
        <f>255-C6</f>
        <v>16</v>
      </c>
      <c r="D32" s="122">
        <f>2286229000-D6</f>
        <v>79814000</v>
      </c>
      <c r="E32" s="122">
        <f>2286229000-E6</f>
        <v>79814000</v>
      </c>
    </row>
    <row r="33" spans="2:7" x14ac:dyDescent="0.3">
      <c r="B33" s="80" t="s">
        <v>1243</v>
      </c>
      <c r="C33" s="119">
        <v>4</v>
      </c>
      <c r="D33" s="122">
        <f>425132837.8+275000</f>
        <v>425407837.80000001</v>
      </c>
      <c r="E33" s="122">
        <f>424983864+275000</f>
        <v>425258864</v>
      </c>
    </row>
    <row r="34" spans="2:7" x14ac:dyDescent="0.3">
      <c r="B34" s="80" t="s">
        <v>1244</v>
      </c>
      <c r="C34" s="119">
        <v>0</v>
      </c>
      <c r="D34" s="122">
        <v>0</v>
      </c>
      <c r="E34" s="122">
        <v>0</v>
      </c>
    </row>
    <row r="35" spans="2:7" x14ac:dyDescent="0.3">
      <c r="B35" s="80" t="s">
        <v>1245</v>
      </c>
      <c r="C35" s="119">
        <v>9</v>
      </c>
      <c r="D35" s="122">
        <v>490701505.14999998</v>
      </c>
      <c r="E35" s="122">
        <v>490701505.14999998</v>
      </c>
    </row>
    <row r="36" spans="2:7" x14ac:dyDescent="0.3">
      <c r="B36" s="143" t="s">
        <v>1249</v>
      </c>
      <c r="C36" s="264">
        <f>SUM(C31:C35)</f>
        <v>38</v>
      </c>
      <c r="D36" s="144">
        <f>SUM(D31:D35)</f>
        <v>1351892342.9499998</v>
      </c>
      <c r="E36" s="144">
        <f>SUM(E31:E35)</f>
        <v>1351743369.1500001</v>
      </c>
      <c r="F36" s="160">
        <f>+E36/685</f>
        <v>1973347.9841605842</v>
      </c>
    </row>
    <row r="39" spans="2:7" ht="62.4" x14ac:dyDescent="0.3">
      <c r="B39" s="71" t="s">
        <v>1237</v>
      </c>
      <c r="C39" s="71" t="s">
        <v>1414</v>
      </c>
      <c r="D39" s="71" t="s">
        <v>1415</v>
      </c>
      <c r="E39" s="71" t="s">
        <v>1416</v>
      </c>
      <c r="F39" s="71" t="s">
        <v>1417</v>
      </c>
      <c r="G39" s="71" t="s">
        <v>1427</v>
      </c>
    </row>
    <row r="40" spans="2:7" x14ac:dyDescent="0.3">
      <c r="B40" s="80" t="s">
        <v>1241</v>
      </c>
      <c r="C40" s="119">
        <v>77</v>
      </c>
      <c r="D40" s="182">
        <v>6588323375</v>
      </c>
      <c r="E40" s="119">
        <v>68</v>
      </c>
      <c r="F40" s="182">
        <v>6232354375</v>
      </c>
      <c r="G40" s="182">
        <f>+F40-D40</f>
        <v>-355969000</v>
      </c>
    </row>
    <row r="41" spans="2:7" x14ac:dyDescent="0.3">
      <c r="B41" s="80" t="s">
        <v>1242</v>
      </c>
      <c r="C41" s="119">
        <v>255</v>
      </c>
      <c r="D41" s="182">
        <f>+D6+D32</f>
        <v>2286229000</v>
      </c>
      <c r="E41" s="119">
        <v>239</v>
      </c>
      <c r="F41" s="182">
        <v>2206415000</v>
      </c>
      <c r="G41" s="182">
        <f t="shared" ref="G41:G44" si="2">+F41-D41</f>
        <v>-79814000</v>
      </c>
    </row>
    <row r="42" spans="2:7" x14ac:dyDescent="0.3">
      <c r="B42" s="80" t="s">
        <v>1243</v>
      </c>
      <c r="C42" s="119">
        <f>+C33+C7</f>
        <v>111</v>
      </c>
      <c r="D42" s="182">
        <f>+D7+D33</f>
        <v>10001347837.799999</v>
      </c>
      <c r="E42" s="119">
        <v>107</v>
      </c>
      <c r="F42" s="182">
        <f>+D7</f>
        <v>9575940000</v>
      </c>
      <c r="G42" s="182">
        <f t="shared" si="2"/>
        <v>-425407837.79999924</v>
      </c>
    </row>
    <row r="43" spans="2:7" x14ac:dyDescent="0.3">
      <c r="B43" s="80" t="s">
        <v>1411</v>
      </c>
      <c r="C43" s="119">
        <v>4</v>
      </c>
      <c r="D43" s="182">
        <v>3633931000</v>
      </c>
      <c r="E43" s="119">
        <v>4</v>
      </c>
      <c r="F43" s="182">
        <v>3633931000</v>
      </c>
      <c r="G43" s="182">
        <f t="shared" si="2"/>
        <v>0</v>
      </c>
    </row>
    <row r="44" spans="2:7" ht="15" thickBot="1" x14ac:dyDescent="0.35">
      <c r="B44" s="184" t="s">
        <v>1245</v>
      </c>
      <c r="C44" s="263">
        <v>274</v>
      </c>
      <c r="D44" s="183">
        <f>+D35+D9</f>
        <v>11289387340.35</v>
      </c>
      <c r="E44" s="263">
        <v>265</v>
      </c>
      <c r="F44" s="183">
        <v>10798685835.200001</v>
      </c>
      <c r="G44" s="183">
        <f t="shared" si="2"/>
        <v>-490701505.14999962</v>
      </c>
    </row>
    <row r="45" spans="2:7" s="258" customFormat="1" ht="15" thickBot="1" x14ac:dyDescent="0.35">
      <c r="B45" s="120" t="s">
        <v>1246</v>
      </c>
      <c r="C45" s="121">
        <f>SUM(C40:C44)</f>
        <v>721</v>
      </c>
      <c r="D45" s="259">
        <f>SUM(D40:D44)</f>
        <v>33799218553.150002</v>
      </c>
      <c r="E45" s="121">
        <f>SUM(E40:E44)</f>
        <v>683</v>
      </c>
      <c r="F45" s="285">
        <f>SUM(F40:F44)</f>
        <v>32447326210.200001</v>
      </c>
      <c r="G45" s="285">
        <f>SUM(G40:G44)</f>
        <v>-1351892342.9499989</v>
      </c>
    </row>
    <row r="46" spans="2:7" ht="15" thickBot="1" x14ac:dyDescent="0.35">
      <c r="F46" s="283" t="s">
        <v>1427</v>
      </c>
      <c r="G46" s="284">
        <f>+G45/685</f>
        <v>-1973565.4641605823</v>
      </c>
    </row>
    <row r="48" spans="2:7" x14ac:dyDescent="0.3">
      <c r="F48" s="265"/>
    </row>
  </sheetData>
  <mergeCells count="5">
    <mergeCell ref="B2:F2"/>
    <mergeCell ref="B3:F3"/>
    <mergeCell ref="B29:G29"/>
    <mergeCell ref="B15:F15"/>
    <mergeCell ref="B16:F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D263-AC60-423B-8F89-E098FC58B6A2}">
  <dimension ref="A1:W688"/>
  <sheetViews>
    <sheetView zoomScale="90" zoomScaleNormal="90" workbookViewId="0">
      <selection activeCell="C6" sqref="C6"/>
    </sheetView>
  </sheetViews>
  <sheetFormatPr baseColWidth="10" defaultRowHeight="24.9" customHeight="1" x14ac:dyDescent="0.3"/>
  <cols>
    <col min="1" max="1" width="15.88671875" style="294" customWidth="1"/>
    <col min="2" max="2" width="34.5546875" style="228" customWidth="1"/>
    <col min="3" max="3" width="34.6640625" style="227" customWidth="1"/>
    <col min="4" max="4" width="38.109375" style="227" customWidth="1"/>
    <col min="5" max="5" width="54.5546875" style="2" hidden="1" customWidth="1"/>
    <col min="6" max="6" width="51.33203125" style="240" customWidth="1"/>
    <col min="7" max="7" width="67.5546875" hidden="1" customWidth="1"/>
    <col min="8" max="8" width="19.5546875" style="1" bestFit="1" customWidth="1"/>
    <col min="9" max="9" width="22.109375" customWidth="1"/>
    <col min="10" max="10" width="14.6640625" customWidth="1"/>
    <col min="11" max="11" width="17.44140625" style="160" customWidth="1"/>
    <col min="12" max="12" width="24.44140625" customWidth="1"/>
    <col min="13" max="13" width="14.6640625" customWidth="1"/>
    <col min="14" max="14" width="24.33203125" style="160" customWidth="1"/>
    <col min="15" max="15" width="16.88671875" customWidth="1"/>
    <col min="16" max="16" width="15.33203125" customWidth="1"/>
    <col min="17" max="17" width="23" bestFit="1" customWidth="1"/>
    <col min="18" max="18" width="16.33203125" style="240" customWidth="1"/>
    <col min="19" max="19" width="25.109375" style="240" customWidth="1"/>
    <col min="20" max="20" width="9.6640625" customWidth="1"/>
    <col min="21" max="21" width="23.33203125" customWidth="1"/>
    <col min="22" max="22" width="11.44140625" style="236"/>
    <col min="23" max="23" width="20.33203125" customWidth="1"/>
  </cols>
  <sheetData>
    <row r="1" spans="1:23" s="74" customFormat="1" ht="24.9" customHeight="1" x14ac:dyDescent="0.5">
      <c r="A1" s="291"/>
      <c r="B1" s="347" t="s">
        <v>372</v>
      </c>
      <c r="C1" s="347"/>
      <c r="D1" s="347"/>
      <c r="E1" s="347"/>
      <c r="F1" s="348"/>
      <c r="G1" s="347"/>
      <c r="H1" s="347"/>
      <c r="I1" s="347"/>
      <c r="J1" s="347"/>
      <c r="K1" s="347"/>
      <c r="L1" s="347"/>
      <c r="M1" s="347"/>
      <c r="N1" s="347"/>
      <c r="O1" s="347"/>
      <c r="P1" s="347"/>
      <c r="Q1" s="347"/>
      <c r="R1" s="347"/>
      <c r="S1" s="308"/>
      <c r="T1" s="75"/>
      <c r="U1" s="75"/>
      <c r="V1" s="235"/>
    </row>
    <row r="2" spans="1:23" s="74" customFormat="1" ht="24.9" customHeight="1" x14ac:dyDescent="0.5">
      <c r="A2" s="291"/>
      <c r="B2" s="347" t="s">
        <v>371</v>
      </c>
      <c r="C2" s="347"/>
      <c r="D2" s="347"/>
      <c r="E2" s="347"/>
      <c r="F2" s="348"/>
      <c r="G2" s="347"/>
      <c r="H2" s="347"/>
      <c r="I2" s="347"/>
      <c r="J2" s="347"/>
      <c r="K2" s="347"/>
      <c r="L2" s="347"/>
      <c r="M2" s="347"/>
      <c r="N2" s="347"/>
      <c r="O2" s="347"/>
      <c r="P2" s="347"/>
      <c r="Q2" s="347"/>
      <c r="R2" s="347"/>
      <c r="S2" s="308"/>
      <c r="T2" s="75"/>
      <c r="U2" s="75"/>
      <c r="V2" s="235"/>
    </row>
    <row r="3" spans="1:23" ht="24.9" customHeight="1" x14ac:dyDescent="0.4">
      <c r="A3" s="292"/>
      <c r="B3" s="347" t="s">
        <v>370</v>
      </c>
      <c r="C3" s="347"/>
      <c r="D3" s="347"/>
      <c r="E3" s="347"/>
      <c r="F3" s="348"/>
      <c r="G3" s="347"/>
      <c r="H3" s="347"/>
      <c r="I3" s="347"/>
      <c r="J3" s="347"/>
      <c r="K3" s="347"/>
      <c r="L3" s="347"/>
      <c r="M3" s="347"/>
      <c r="N3" s="347"/>
      <c r="O3" s="347"/>
      <c r="P3" s="347"/>
      <c r="Q3" s="347"/>
      <c r="R3" s="347"/>
      <c r="S3" s="309"/>
      <c r="T3" s="72"/>
      <c r="U3" s="72"/>
    </row>
    <row r="4" spans="1:23" ht="74.25" customHeight="1" x14ac:dyDescent="0.3">
      <c r="A4" s="293" t="s">
        <v>369</v>
      </c>
      <c r="B4" s="224" t="s">
        <v>368</v>
      </c>
      <c r="C4" s="224" t="s">
        <v>367</v>
      </c>
      <c r="D4" s="224" t="s">
        <v>366</v>
      </c>
      <c r="E4" s="70" t="s">
        <v>365</v>
      </c>
      <c r="F4" s="224" t="s">
        <v>364</v>
      </c>
      <c r="G4" s="70" t="s">
        <v>363</v>
      </c>
      <c r="H4" s="69" t="s">
        <v>362</v>
      </c>
      <c r="I4" s="68" t="s">
        <v>361</v>
      </c>
      <c r="J4" s="68" t="s">
        <v>358</v>
      </c>
      <c r="K4" s="195" t="s">
        <v>360</v>
      </c>
      <c r="L4" s="68" t="s">
        <v>359</v>
      </c>
      <c r="M4" s="68" t="s">
        <v>358</v>
      </c>
      <c r="N4" s="194" t="s">
        <v>357</v>
      </c>
      <c r="O4" s="68" t="s">
        <v>356</v>
      </c>
      <c r="P4" s="68" t="s">
        <v>355</v>
      </c>
      <c r="Q4" s="68" t="s">
        <v>354</v>
      </c>
      <c r="R4" s="293" t="s">
        <v>353</v>
      </c>
      <c r="S4" s="293" t="s">
        <v>352</v>
      </c>
      <c r="T4" s="68" t="s">
        <v>351</v>
      </c>
      <c r="U4" s="238" t="s">
        <v>350</v>
      </c>
      <c r="V4" s="237" t="s">
        <v>1283</v>
      </c>
      <c r="W4" s="293" t="s">
        <v>1461</v>
      </c>
    </row>
    <row r="5" spans="1:23" ht="57" customHeight="1" x14ac:dyDescent="0.3">
      <c r="A5" s="213">
        <v>1</v>
      </c>
      <c r="B5" s="214" t="s">
        <v>344</v>
      </c>
      <c r="C5" s="214" t="s">
        <v>344</v>
      </c>
      <c r="D5" s="214" t="s">
        <v>349</v>
      </c>
      <c r="E5" s="199" t="s">
        <v>348</v>
      </c>
      <c r="F5" s="297" t="s">
        <v>347</v>
      </c>
      <c r="G5" s="200" t="s">
        <v>346</v>
      </c>
      <c r="H5" s="196">
        <v>2</v>
      </c>
      <c r="I5" s="201">
        <v>5480000</v>
      </c>
      <c r="J5" s="201">
        <v>712400</v>
      </c>
      <c r="K5" s="202">
        <v>6195000</v>
      </c>
      <c r="L5" s="201">
        <v>5480000</v>
      </c>
      <c r="M5" s="201">
        <v>712400</v>
      </c>
      <c r="N5" s="202">
        <v>6195000</v>
      </c>
      <c r="O5" s="203" t="s">
        <v>3</v>
      </c>
      <c r="P5" s="203" t="s">
        <v>2</v>
      </c>
      <c r="Q5" s="204" t="s">
        <v>1</v>
      </c>
      <c r="R5" s="323">
        <v>45139</v>
      </c>
      <c r="S5" s="213" t="s">
        <v>345</v>
      </c>
      <c r="T5" s="204"/>
      <c r="U5" s="204"/>
      <c r="V5" s="239">
        <f t="shared" ref="V5:V68" si="0">+K5/$K$688</f>
        <v>1.9092482352522897E-4</v>
      </c>
    </row>
    <row r="6" spans="1:23" ht="44.25" customHeight="1" x14ac:dyDescent="0.3">
      <c r="A6" s="213">
        <f>+A5+1</f>
        <v>2</v>
      </c>
      <c r="B6" s="214" t="s">
        <v>344</v>
      </c>
      <c r="C6" s="214" t="s">
        <v>343</v>
      </c>
      <c r="D6" s="214" t="s">
        <v>1412</v>
      </c>
      <c r="E6" s="197" t="s">
        <v>145</v>
      </c>
      <c r="F6" s="214" t="s">
        <v>342</v>
      </c>
      <c r="G6" s="197" t="s">
        <v>341</v>
      </c>
      <c r="H6" s="205" t="s">
        <v>340</v>
      </c>
      <c r="I6" s="206">
        <v>13512254</v>
      </c>
      <c r="J6" s="206">
        <v>487745.83</v>
      </c>
      <c r="K6" s="207">
        <v>14000000</v>
      </c>
      <c r="L6" s="206">
        <v>13512254</v>
      </c>
      <c r="M6" s="206">
        <v>487745.83</v>
      </c>
      <c r="N6" s="202">
        <v>14000000</v>
      </c>
      <c r="O6" s="203" t="s">
        <v>3</v>
      </c>
      <c r="P6" s="203" t="s">
        <v>2</v>
      </c>
      <c r="Q6" s="204" t="s">
        <v>139</v>
      </c>
      <c r="R6" s="323" t="s">
        <v>145</v>
      </c>
      <c r="S6" s="213" t="s">
        <v>262</v>
      </c>
      <c r="T6" s="204"/>
      <c r="U6" s="204"/>
      <c r="V6" s="239">
        <f t="shared" si="0"/>
        <v>4.3146852774063045E-4</v>
      </c>
    </row>
    <row r="7" spans="1:23" ht="47.25" customHeight="1" x14ac:dyDescent="0.3">
      <c r="A7" s="213">
        <f t="shared" ref="A7:A70" si="1">+A6+1</f>
        <v>3</v>
      </c>
      <c r="B7" s="213" t="s">
        <v>334</v>
      </c>
      <c r="C7" s="214" t="s">
        <v>333</v>
      </c>
      <c r="D7" s="214" t="s">
        <v>333</v>
      </c>
      <c r="E7" s="345" t="s">
        <v>339</v>
      </c>
      <c r="F7" s="214" t="s">
        <v>338</v>
      </c>
      <c r="G7" s="197" t="s">
        <v>337</v>
      </c>
      <c r="H7" s="196">
        <v>13</v>
      </c>
      <c r="I7" s="201">
        <v>9356038</v>
      </c>
      <c r="J7" s="201">
        <v>1216285</v>
      </c>
      <c r="K7" s="202">
        <v>10575000</v>
      </c>
      <c r="L7" s="201">
        <v>9356038</v>
      </c>
      <c r="M7" s="201">
        <v>1216285</v>
      </c>
      <c r="N7" s="202">
        <v>10575000</v>
      </c>
      <c r="O7" s="203" t="s">
        <v>3</v>
      </c>
      <c r="P7" s="203" t="s">
        <v>2</v>
      </c>
      <c r="Q7" s="204" t="s">
        <v>1</v>
      </c>
      <c r="R7" s="323">
        <v>44986</v>
      </c>
      <c r="S7" s="213" t="s">
        <v>270</v>
      </c>
      <c r="T7" s="204"/>
      <c r="U7" s="204"/>
      <c r="V7" s="239">
        <f t="shared" si="0"/>
        <v>3.2591283434694047E-4</v>
      </c>
    </row>
    <row r="8" spans="1:23" ht="53.25" customHeight="1" x14ac:dyDescent="0.3">
      <c r="A8" s="213">
        <f t="shared" si="1"/>
        <v>4</v>
      </c>
      <c r="B8" s="213" t="s">
        <v>334</v>
      </c>
      <c r="C8" s="214" t="s">
        <v>333</v>
      </c>
      <c r="D8" s="214" t="s">
        <v>333</v>
      </c>
      <c r="E8" s="345"/>
      <c r="F8" s="214" t="s">
        <v>336</v>
      </c>
      <c r="G8" s="197" t="s">
        <v>335</v>
      </c>
      <c r="H8" s="196">
        <v>1</v>
      </c>
      <c r="I8" s="201">
        <v>4786232</v>
      </c>
      <c r="J8" s="201">
        <v>622210</v>
      </c>
      <c r="K8" s="202">
        <v>5410000</v>
      </c>
      <c r="L8" s="201">
        <v>4786232</v>
      </c>
      <c r="M8" s="201">
        <v>622210</v>
      </c>
      <c r="N8" s="202">
        <v>5410000</v>
      </c>
      <c r="O8" s="203" t="s">
        <v>3</v>
      </c>
      <c r="P8" s="203" t="s">
        <v>2</v>
      </c>
      <c r="Q8" s="204" t="s">
        <v>1</v>
      </c>
      <c r="R8" s="323">
        <v>44986</v>
      </c>
      <c r="S8" s="213" t="s">
        <v>270</v>
      </c>
      <c r="T8" s="204"/>
      <c r="U8" s="204"/>
      <c r="V8" s="239">
        <f t="shared" si="0"/>
        <v>1.6673176679120078E-4</v>
      </c>
    </row>
    <row r="9" spans="1:23" ht="24.9" customHeight="1" x14ac:dyDescent="0.3">
      <c r="A9" s="213">
        <f t="shared" si="1"/>
        <v>5</v>
      </c>
      <c r="B9" s="213" t="s">
        <v>334</v>
      </c>
      <c r="C9" s="214" t="s">
        <v>333</v>
      </c>
      <c r="D9" s="214" t="s">
        <v>333</v>
      </c>
      <c r="E9" s="345"/>
      <c r="F9" s="214" t="s">
        <v>332</v>
      </c>
      <c r="G9" s="197" t="s">
        <v>331</v>
      </c>
      <c r="H9" s="196">
        <v>2</v>
      </c>
      <c r="I9" s="201">
        <v>312360</v>
      </c>
      <c r="J9" s="201">
        <v>40607</v>
      </c>
      <c r="K9" s="202">
        <v>355000</v>
      </c>
      <c r="L9" s="201">
        <v>312360</v>
      </c>
      <c r="M9" s="201">
        <v>40607</v>
      </c>
      <c r="N9" s="202">
        <v>355000</v>
      </c>
      <c r="O9" s="203" t="s">
        <v>3</v>
      </c>
      <c r="P9" s="203" t="s">
        <v>2</v>
      </c>
      <c r="Q9" s="204" t="s">
        <v>1</v>
      </c>
      <c r="R9" s="323">
        <v>44986</v>
      </c>
      <c r="S9" s="213" t="s">
        <v>270</v>
      </c>
      <c r="T9" s="204"/>
      <c r="U9" s="204"/>
      <c r="V9" s="239">
        <f t="shared" si="0"/>
        <v>1.0940809096280272E-5</v>
      </c>
    </row>
    <row r="10" spans="1:23" ht="24.9" customHeight="1" x14ac:dyDescent="0.3">
      <c r="A10" s="213">
        <f t="shared" si="1"/>
        <v>6</v>
      </c>
      <c r="B10" s="214" t="s">
        <v>277</v>
      </c>
      <c r="C10" s="214" t="s">
        <v>301</v>
      </c>
      <c r="D10" s="214" t="s">
        <v>291</v>
      </c>
      <c r="E10" s="345" t="s">
        <v>330</v>
      </c>
      <c r="F10" s="214" t="s">
        <v>329</v>
      </c>
      <c r="G10" s="197" t="s">
        <v>328</v>
      </c>
      <c r="H10" s="205">
        <v>30</v>
      </c>
      <c r="I10" s="201">
        <v>273178</v>
      </c>
      <c r="J10" s="201">
        <v>35513</v>
      </c>
      <c r="K10" s="202">
        <v>310000</v>
      </c>
      <c r="L10" s="201">
        <v>273178</v>
      </c>
      <c r="M10" s="201">
        <v>35513</v>
      </c>
      <c r="N10" s="202">
        <v>310000</v>
      </c>
      <c r="O10" s="203" t="s">
        <v>3</v>
      </c>
      <c r="P10" s="203" t="s">
        <v>2</v>
      </c>
      <c r="Q10" s="204" t="s">
        <v>1</v>
      </c>
      <c r="R10" s="324">
        <v>44986</v>
      </c>
      <c r="S10" s="213" t="s">
        <v>270</v>
      </c>
      <c r="T10" s="204"/>
      <c r="U10" s="204"/>
      <c r="V10" s="239">
        <f t="shared" si="0"/>
        <v>9.5539459713996743E-6</v>
      </c>
    </row>
    <row r="11" spans="1:23" ht="24.9" customHeight="1" x14ac:dyDescent="0.3">
      <c r="A11" s="213">
        <f t="shared" si="1"/>
        <v>7</v>
      </c>
      <c r="B11" s="214" t="s">
        <v>277</v>
      </c>
      <c r="C11" s="214" t="s">
        <v>301</v>
      </c>
      <c r="D11" s="214" t="s">
        <v>291</v>
      </c>
      <c r="E11" s="345"/>
      <c r="F11" s="214" t="s">
        <v>327</v>
      </c>
      <c r="G11" s="197" t="s">
        <v>326</v>
      </c>
      <c r="H11" s="205">
        <v>60</v>
      </c>
      <c r="I11" s="201">
        <v>88992</v>
      </c>
      <c r="J11" s="201">
        <v>11569</v>
      </c>
      <c r="K11" s="202">
        <v>105000</v>
      </c>
      <c r="L11" s="201">
        <v>88992</v>
      </c>
      <c r="M11" s="201">
        <v>11569</v>
      </c>
      <c r="N11" s="202">
        <v>105000</v>
      </c>
      <c r="O11" s="203" t="s">
        <v>3</v>
      </c>
      <c r="P11" s="203" t="s">
        <v>2</v>
      </c>
      <c r="Q11" s="204" t="s">
        <v>1</v>
      </c>
      <c r="R11" s="324">
        <v>44986</v>
      </c>
      <c r="S11" s="213" t="s">
        <v>270</v>
      </c>
      <c r="T11" s="204"/>
      <c r="U11" s="204"/>
      <c r="V11" s="239">
        <f t="shared" si="0"/>
        <v>3.2360139580547285E-6</v>
      </c>
    </row>
    <row r="12" spans="1:23" ht="24.9" customHeight="1" x14ac:dyDescent="0.3">
      <c r="A12" s="213">
        <f t="shared" si="1"/>
        <v>8</v>
      </c>
      <c r="B12" s="214" t="s">
        <v>277</v>
      </c>
      <c r="C12" s="214" t="s">
        <v>301</v>
      </c>
      <c r="D12" s="214" t="s">
        <v>291</v>
      </c>
      <c r="E12" s="345"/>
      <c r="F12" s="214" t="s">
        <v>325</v>
      </c>
      <c r="G12" s="197" t="s">
        <v>324</v>
      </c>
      <c r="H12" s="205">
        <v>100</v>
      </c>
      <c r="I12" s="201">
        <v>72100</v>
      </c>
      <c r="J12" s="201">
        <v>9373</v>
      </c>
      <c r="K12" s="202">
        <v>85000</v>
      </c>
      <c r="L12" s="201">
        <v>72100</v>
      </c>
      <c r="M12" s="201">
        <v>9373</v>
      </c>
      <c r="N12" s="202">
        <v>85000</v>
      </c>
      <c r="O12" s="203" t="s">
        <v>3</v>
      </c>
      <c r="P12" s="203" t="s">
        <v>2</v>
      </c>
      <c r="Q12" s="204" t="s">
        <v>1</v>
      </c>
      <c r="R12" s="324">
        <v>44986</v>
      </c>
      <c r="S12" s="213" t="s">
        <v>270</v>
      </c>
      <c r="T12" s="204"/>
      <c r="U12" s="204"/>
      <c r="V12" s="239">
        <f t="shared" si="0"/>
        <v>2.6196303469966847E-6</v>
      </c>
    </row>
    <row r="13" spans="1:23" ht="24.9" customHeight="1" x14ac:dyDescent="0.3">
      <c r="A13" s="213">
        <f t="shared" si="1"/>
        <v>9</v>
      </c>
      <c r="B13" s="214" t="s">
        <v>277</v>
      </c>
      <c r="C13" s="214" t="s">
        <v>301</v>
      </c>
      <c r="D13" s="214" t="s">
        <v>291</v>
      </c>
      <c r="E13" s="345"/>
      <c r="F13" s="214" t="s">
        <v>323</v>
      </c>
      <c r="G13" s="197" t="s">
        <v>322</v>
      </c>
      <c r="H13" s="205">
        <v>50</v>
      </c>
      <c r="I13" s="201">
        <v>182301</v>
      </c>
      <c r="J13" s="201">
        <v>23699</v>
      </c>
      <c r="K13" s="202">
        <v>210000</v>
      </c>
      <c r="L13" s="201">
        <v>182301</v>
      </c>
      <c r="M13" s="201">
        <v>23699</v>
      </c>
      <c r="N13" s="202">
        <v>210000</v>
      </c>
      <c r="O13" s="203" t="s">
        <v>3</v>
      </c>
      <c r="P13" s="203" t="s">
        <v>2</v>
      </c>
      <c r="Q13" s="204" t="s">
        <v>1</v>
      </c>
      <c r="R13" s="324">
        <v>44986</v>
      </c>
      <c r="S13" s="213" t="s">
        <v>270</v>
      </c>
      <c r="T13" s="204"/>
      <c r="U13" s="204"/>
      <c r="V13" s="239">
        <f t="shared" si="0"/>
        <v>6.4720279161094571E-6</v>
      </c>
    </row>
    <row r="14" spans="1:23" ht="24.9" customHeight="1" x14ac:dyDescent="0.3">
      <c r="A14" s="213">
        <f t="shared" si="1"/>
        <v>10</v>
      </c>
      <c r="B14" s="214" t="s">
        <v>277</v>
      </c>
      <c r="C14" s="214" t="s">
        <v>301</v>
      </c>
      <c r="D14" s="214" t="s">
        <v>291</v>
      </c>
      <c r="E14" s="345"/>
      <c r="F14" s="214" t="s">
        <v>321</v>
      </c>
      <c r="G14" s="197" t="s">
        <v>320</v>
      </c>
      <c r="H14" s="205">
        <v>50</v>
      </c>
      <c r="I14" s="201">
        <v>197760</v>
      </c>
      <c r="J14" s="201">
        <v>25709</v>
      </c>
      <c r="K14" s="202">
        <v>225000</v>
      </c>
      <c r="L14" s="201">
        <v>197760</v>
      </c>
      <c r="M14" s="201">
        <v>25709</v>
      </c>
      <c r="N14" s="202">
        <v>225000</v>
      </c>
      <c r="O14" s="203" t="s">
        <v>3</v>
      </c>
      <c r="P14" s="203" t="s">
        <v>2</v>
      </c>
      <c r="Q14" s="204" t="s">
        <v>1</v>
      </c>
      <c r="R14" s="324">
        <v>44986</v>
      </c>
      <c r="S14" s="213" t="s">
        <v>270</v>
      </c>
      <c r="T14" s="204"/>
      <c r="U14" s="204"/>
      <c r="V14" s="239">
        <f t="shared" si="0"/>
        <v>6.9343156244029892E-6</v>
      </c>
    </row>
    <row r="15" spans="1:23" ht="24.9" customHeight="1" x14ac:dyDescent="0.3">
      <c r="A15" s="213">
        <f t="shared" si="1"/>
        <v>11</v>
      </c>
      <c r="B15" s="214" t="s">
        <v>277</v>
      </c>
      <c r="C15" s="214" t="s">
        <v>301</v>
      </c>
      <c r="D15" s="214" t="s">
        <v>291</v>
      </c>
      <c r="E15" s="345"/>
      <c r="F15" s="214" t="s">
        <v>319</v>
      </c>
      <c r="G15" s="197" t="s">
        <v>318</v>
      </c>
      <c r="H15" s="205">
        <v>15</v>
      </c>
      <c r="I15" s="201">
        <v>154500</v>
      </c>
      <c r="J15" s="201">
        <v>20085</v>
      </c>
      <c r="K15" s="202">
        <v>175000</v>
      </c>
      <c r="L15" s="201">
        <v>154500</v>
      </c>
      <c r="M15" s="201">
        <v>20085</v>
      </c>
      <c r="N15" s="202">
        <v>175000</v>
      </c>
      <c r="O15" s="203" t="s">
        <v>3</v>
      </c>
      <c r="P15" s="203" t="s">
        <v>2</v>
      </c>
      <c r="Q15" s="204" t="s">
        <v>1</v>
      </c>
      <c r="R15" s="324">
        <v>44986</v>
      </c>
      <c r="S15" s="213" t="s">
        <v>270</v>
      </c>
      <c r="T15" s="204"/>
      <c r="U15" s="204"/>
      <c r="V15" s="239">
        <f t="shared" si="0"/>
        <v>5.3933565967578806E-6</v>
      </c>
    </row>
    <row r="16" spans="1:23" ht="24.9" customHeight="1" x14ac:dyDescent="0.3">
      <c r="A16" s="213">
        <f t="shared" si="1"/>
        <v>12</v>
      </c>
      <c r="B16" s="214" t="s">
        <v>277</v>
      </c>
      <c r="C16" s="214" t="s">
        <v>301</v>
      </c>
      <c r="D16" s="214" t="s">
        <v>291</v>
      </c>
      <c r="E16" s="345"/>
      <c r="F16" s="214" t="s">
        <v>317</v>
      </c>
      <c r="G16" s="197" t="s">
        <v>316</v>
      </c>
      <c r="H16" s="205">
        <v>30</v>
      </c>
      <c r="I16" s="201">
        <v>463500</v>
      </c>
      <c r="J16" s="201">
        <v>60255</v>
      </c>
      <c r="K16" s="202">
        <v>525000</v>
      </c>
      <c r="L16" s="201">
        <v>463500</v>
      </c>
      <c r="M16" s="201">
        <v>60255</v>
      </c>
      <c r="N16" s="202">
        <v>525000</v>
      </c>
      <c r="O16" s="203" t="s">
        <v>3</v>
      </c>
      <c r="P16" s="203" t="s">
        <v>2</v>
      </c>
      <c r="Q16" s="204" t="s">
        <v>1</v>
      </c>
      <c r="R16" s="324">
        <v>44986</v>
      </c>
      <c r="S16" s="213" t="s">
        <v>270</v>
      </c>
      <c r="T16" s="204"/>
      <c r="U16" s="204"/>
      <c r="V16" s="239">
        <f t="shared" si="0"/>
        <v>1.6180069790273642E-5</v>
      </c>
    </row>
    <row r="17" spans="1:22" ht="24.9" customHeight="1" x14ac:dyDescent="0.3">
      <c r="A17" s="213">
        <f t="shared" si="1"/>
        <v>13</v>
      </c>
      <c r="B17" s="214" t="s">
        <v>277</v>
      </c>
      <c r="C17" s="214" t="s">
        <v>301</v>
      </c>
      <c r="D17" s="214" t="s">
        <v>291</v>
      </c>
      <c r="E17" s="345"/>
      <c r="F17" s="214" t="s">
        <v>315</v>
      </c>
      <c r="G17" s="197" t="s">
        <v>314</v>
      </c>
      <c r="H17" s="205">
        <v>30</v>
      </c>
      <c r="I17" s="201">
        <v>894864</v>
      </c>
      <c r="J17" s="201">
        <v>116332</v>
      </c>
      <c r="K17" s="202">
        <v>1015000</v>
      </c>
      <c r="L17" s="201">
        <v>894864</v>
      </c>
      <c r="M17" s="201">
        <v>116332</v>
      </c>
      <c r="N17" s="202">
        <v>1015000</v>
      </c>
      <c r="O17" s="203" t="s">
        <v>3</v>
      </c>
      <c r="P17" s="203" t="s">
        <v>2</v>
      </c>
      <c r="Q17" s="204" t="s">
        <v>1</v>
      </c>
      <c r="R17" s="324">
        <v>44986</v>
      </c>
      <c r="S17" s="213" t="s">
        <v>270</v>
      </c>
      <c r="T17" s="204"/>
      <c r="U17" s="204"/>
      <c r="V17" s="239">
        <f t="shared" si="0"/>
        <v>3.1281468261195709E-5</v>
      </c>
    </row>
    <row r="18" spans="1:22" ht="24.9" customHeight="1" x14ac:dyDescent="0.3">
      <c r="A18" s="213">
        <f t="shared" si="1"/>
        <v>14</v>
      </c>
      <c r="B18" s="214" t="s">
        <v>277</v>
      </c>
      <c r="C18" s="214" t="s">
        <v>301</v>
      </c>
      <c r="D18" s="214" t="s">
        <v>291</v>
      </c>
      <c r="E18" s="345"/>
      <c r="F18" s="214" t="s">
        <v>313</v>
      </c>
      <c r="G18" s="197" t="s">
        <v>312</v>
      </c>
      <c r="H18" s="205">
        <v>30</v>
      </c>
      <c r="I18" s="201">
        <v>231750</v>
      </c>
      <c r="J18" s="201">
        <v>30128</v>
      </c>
      <c r="K18" s="202">
        <v>265000</v>
      </c>
      <c r="L18" s="201">
        <v>231750</v>
      </c>
      <c r="M18" s="201">
        <v>30128</v>
      </c>
      <c r="N18" s="202">
        <v>265000</v>
      </c>
      <c r="O18" s="203" t="s">
        <v>3</v>
      </c>
      <c r="P18" s="203" t="s">
        <v>2</v>
      </c>
      <c r="Q18" s="204" t="s">
        <v>1</v>
      </c>
      <c r="R18" s="324">
        <v>44986</v>
      </c>
      <c r="S18" s="213" t="s">
        <v>270</v>
      </c>
      <c r="T18" s="204"/>
      <c r="U18" s="204"/>
      <c r="V18" s="239">
        <f t="shared" si="0"/>
        <v>8.167082846519077E-6</v>
      </c>
    </row>
    <row r="19" spans="1:22" ht="24.9" customHeight="1" x14ac:dyDescent="0.3">
      <c r="A19" s="213">
        <f t="shared" si="1"/>
        <v>15</v>
      </c>
      <c r="B19" s="214" t="s">
        <v>277</v>
      </c>
      <c r="C19" s="214" t="s">
        <v>301</v>
      </c>
      <c r="D19" s="214" t="s">
        <v>291</v>
      </c>
      <c r="E19" s="345"/>
      <c r="F19" s="214" t="s">
        <v>311</v>
      </c>
      <c r="G19" s="197" t="s">
        <v>310</v>
      </c>
      <c r="H19" s="205">
        <v>60</v>
      </c>
      <c r="I19" s="201">
        <v>679800</v>
      </c>
      <c r="J19" s="201">
        <v>88374</v>
      </c>
      <c r="K19" s="202">
        <v>770000</v>
      </c>
      <c r="L19" s="201">
        <v>679800</v>
      </c>
      <c r="M19" s="201">
        <v>88374</v>
      </c>
      <c r="N19" s="202">
        <v>770000</v>
      </c>
      <c r="O19" s="203" t="s">
        <v>3</v>
      </c>
      <c r="P19" s="203" t="s">
        <v>2</v>
      </c>
      <c r="Q19" s="204" t="s">
        <v>1</v>
      </c>
      <c r="R19" s="324">
        <v>44986</v>
      </c>
      <c r="S19" s="213" t="s">
        <v>270</v>
      </c>
      <c r="T19" s="204"/>
      <c r="U19" s="204"/>
      <c r="V19" s="239">
        <f t="shared" si="0"/>
        <v>2.3730769025734675E-5</v>
      </c>
    </row>
    <row r="20" spans="1:22" ht="24.9" customHeight="1" x14ac:dyDescent="0.3">
      <c r="A20" s="213">
        <f t="shared" si="1"/>
        <v>16</v>
      </c>
      <c r="B20" s="214" t="s">
        <v>277</v>
      </c>
      <c r="C20" s="214" t="s">
        <v>301</v>
      </c>
      <c r="D20" s="214" t="s">
        <v>291</v>
      </c>
      <c r="E20" s="345"/>
      <c r="F20" s="214" t="s">
        <v>309</v>
      </c>
      <c r="G20" s="197" t="s">
        <v>308</v>
      </c>
      <c r="H20" s="205">
        <v>60</v>
      </c>
      <c r="I20" s="201">
        <v>154500</v>
      </c>
      <c r="J20" s="201">
        <v>20085</v>
      </c>
      <c r="K20" s="202">
        <v>175000</v>
      </c>
      <c r="L20" s="201">
        <v>156000</v>
      </c>
      <c r="M20" s="201">
        <v>20280</v>
      </c>
      <c r="N20" s="202">
        <v>175000</v>
      </c>
      <c r="O20" s="203" t="s">
        <v>3</v>
      </c>
      <c r="P20" s="203" t="s">
        <v>2</v>
      </c>
      <c r="Q20" s="204" t="s">
        <v>1</v>
      </c>
      <c r="R20" s="324">
        <v>44986</v>
      </c>
      <c r="S20" s="213" t="s">
        <v>270</v>
      </c>
      <c r="T20" s="204"/>
      <c r="U20" s="204"/>
      <c r="V20" s="239">
        <f t="shared" si="0"/>
        <v>5.3933565967578806E-6</v>
      </c>
    </row>
    <row r="21" spans="1:22" ht="24.9" customHeight="1" x14ac:dyDescent="0.3">
      <c r="A21" s="213">
        <f t="shared" si="1"/>
        <v>17</v>
      </c>
      <c r="B21" s="214" t="s">
        <v>277</v>
      </c>
      <c r="C21" s="214" t="s">
        <v>301</v>
      </c>
      <c r="D21" s="214" t="s">
        <v>291</v>
      </c>
      <c r="E21" s="345"/>
      <c r="F21" s="214" t="s">
        <v>307</v>
      </c>
      <c r="G21" s="197" t="s">
        <v>306</v>
      </c>
      <c r="H21" s="205">
        <v>30</v>
      </c>
      <c r="I21" s="201">
        <v>108768</v>
      </c>
      <c r="J21" s="201">
        <v>14140</v>
      </c>
      <c r="K21" s="202">
        <v>125000</v>
      </c>
      <c r="L21" s="201">
        <v>108768</v>
      </c>
      <c r="M21" s="201">
        <v>14140</v>
      </c>
      <c r="N21" s="202">
        <v>125000</v>
      </c>
      <c r="O21" s="203" t="s">
        <v>3</v>
      </c>
      <c r="P21" s="203" t="s">
        <v>2</v>
      </c>
      <c r="Q21" s="204" t="s">
        <v>1</v>
      </c>
      <c r="R21" s="324">
        <v>44986</v>
      </c>
      <c r="S21" s="213" t="s">
        <v>270</v>
      </c>
      <c r="T21" s="204"/>
      <c r="U21" s="204"/>
      <c r="V21" s="239">
        <f t="shared" si="0"/>
        <v>3.852397569112772E-6</v>
      </c>
    </row>
    <row r="22" spans="1:22" ht="24.9" customHeight="1" x14ac:dyDescent="0.3">
      <c r="A22" s="213">
        <f t="shared" si="1"/>
        <v>18</v>
      </c>
      <c r="B22" s="214" t="s">
        <v>277</v>
      </c>
      <c r="C22" s="214" t="s">
        <v>301</v>
      </c>
      <c r="D22" s="214" t="s">
        <v>291</v>
      </c>
      <c r="E22" s="345"/>
      <c r="F22" s="214" t="s">
        <v>305</v>
      </c>
      <c r="G22" s="197" t="s">
        <v>304</v>
      </c>
      <c r="H22" s="205">
        <v>30</v>
      </c>
      <c r="I22" s="201">
        <v>108768</v>
      </c>
      <c r="J22" s="201">
        <v>14140</v>
      </c>
      <c r="K22" s="202">
        <v>125000</v>
      </c>
      <c r="L22" s="201">
        <v>108768</v>
      </c>
      <c r="M22" s="201">
        <v>14140</v>
      </c>
      <c r="N22" s="202">
        <v>125000</v>
      </c>
      <c r="O22" s="203" t="s">
        <v>3</v>
      </c>
      <c r="P22" s="203" t="s">
        <v>2</v>
      </c>
      <c r="Q22" s="204" t="s">
        <v>1</v>
      </c>
      <c r="R22" s="324">
        <v>44986</v>
      </c>
      <c r="S22" s="213" t="s">
        <v>270</v>
      </c>
      <c r="T22" s="204"/>
      <c r="U22" s="204"/>
      <c r="V22" s="239">
        <f t="shared" si="0"/>
        <v>3.852397569112772E-6</v>
      </c>
    </row>
    <row r="23" spans="1:22" ht="24.9" customHeight="1" x14ac:dyDescent="0.3">
      <c r="A23" s="213">
        <f t="shared" si="1"/>
        <v>19</v>
      </c>
      <c r="B23" s="214" t="s">
        <v>277</v>
      </c>
      <c r="C23" s="214" t="s">
        <v>301</v>
      </c>
      <c r="D23" s="214" t="s">
        <v>291</v>
      </c>
      <c r="E23" s="345"/>
      <c r="F23" s="214" t="s">
        <v>303</v>
      </c>
      <c r="G23" s="197" t="s">
        <v>302</v>
      </c>
      <c r="H23" s="205">
        <v>10</v>
      </c>
      <c r="I23" s="201">
        <v>61800</v>
      </c>
      <c r="J23" s="201">
        <v>8034</v>
      </c>
      <c r="K23" s="202">
        <v>70000</v>
      </c>
      <c r="L23" s="201">
        <v>61800</v>
      </c>
      <c r="M23" s="201">
        <v>8034</v>
      </c>
      <c r="N23" s="202">
        <v>70000</v>
      </c>
      <c r="O23" s="203" t="s">
        <v>3</v>
      </c>
      <c r="P23" s="203" t="s">
        <v>2</v>
      </c>
      <c r="Q23" s="204" t="s">
        <v>1</v>
      </c>
      <c r="R23" s="324">
        <v>44986</v>
      </c>
      <c r="S23" s="213" t="s">
        <v>270</v>
      </c>
      <c r="T23" s="204"/>
      <c r="U23" s="204"/>
      <c r="V23" s="239">
        <f t="shared" si="0"/>
        <v>2.1573426387031521E-6</v>
      </c>
    </row>
    <row r="24" spans="1:22" ht="24.9" customHeight="1" x14ac:dyDescent="0.3">
      <c r="A24" s="213">
        <f t="shared" si="1"/>
        <v>20</v>
      </c>
      <c r="B24" s="214" t="s">
        <v>277</v>
      </c>
      <c r="C24" s="214" t="s">
        <v>301</v>
      </c>
      <c r="D24" s="214" t="s">
        <v>291</v>
      </c>
      <c r="E24" s="345"/>
      <c r="F24" s="214" t="s">
        <v>300</v>
      </c>
      <c r="G24" s="197" t="s">
        <v>299</v>
      </c>
      <c r="H24" s="205">
        <v>3</v>
      </c>
      <c r="I24" s="201">
        <v>32785</v>
      </c>
      <c r="J24" s="201">
        <v>4262</v>
      </c>
      <c r="K24" s="202">
        <v>40000</v>
      </c>
      <c r="L24" s="201">
        <v>32785</v>
      </c>
      <c r="M24" s="201">
        <v>4262</v>
      </c>
      <c r="N24" s="202">
        <v>40000</v>
      </c>
      <c r="O24" s="203" t="s">
        <v>3</v>
      </c>
      <c r="P24" s="203" t="s">
        <v>2</v>
      </c>
      <c r="Q24" s="204" t="s">
        <v>1</v>
      </c>
      <c r="R24" s="324">
        <v>44986</v>
      </c>
      <c r="S24" s="213" t="s">
        <v>270</v>
      </c>
      <c r="T24" s="204"/>
      <c r="U24" s="204"/>
      <c r="V24" s="239">
        <f t="shared" si="0"/>
        <v>1.2327672221160869E-6</v>
      </c>
    </row>
    <row r="25" spans="1:22" ht="24.9" customHeight="1" x14ac:dyDescent="0.3">
      <c r="A25" s="213">
        <f t="shared" si="1"/>
        <v>21</v>
      </c>
      <c r="B25" s="214" t="s">
        <v>277</v>
      </c>
      <c r="C25" s="214" t="s">
        <v>298</v>
      </c>
      <c r="D25" s="214" t="s">
        <v>291</v>
      </c>
      <c r="E25" s="345"/>
      <c r="F25" s="214" t="s">
        <v>297</v>
      </c>
      <c r="G25" s="197" t="s">
        <v>296</v>
      </c>
      <c r="H25" s="196">
        <v>12</v>
      </c>
      <c r="I25" s="201">
        <v>427678</v>
      </c>
      <c r="J25" s="201">
        <v>55598</v>
      </c>
      <c r="K25" s="202">
        <v>485000</v>
      </c>
      <c r="L25" s="201">
        <v>427678</v>
      </c>
      <c r="M25" s="201">
        <v>55598</v>
      </c>
      <c r="N25" s="202">
        <v>485000</v>
      </c>
      <c r="O25" s="203" t="s">
        <v>3</v>
      </c>
      <c r="P25" s="203" t="s">
        <v>2</v>
      </c>
      <c r="Q25" s="204" t="s">
        <v>1</v>
      </c>
      <c r="R25" s="324">
        <v>44986</v>
      </c>
      <c r="S25" s="213" t="s">
        <v>270</v>
      </c>
      <c r="T25" s="204"/>
      <c r="U25" s="204"/>
      <c r="V25" s="239">
        <f t="shared" si="0"/>
        <v>1.4947302568157555E-5</v>
      </c>
    </row>
    <row r="26" spans="1:22" ht="24.9" customHeight="1" x14ac:dyDescent="0.3">
      <c r="A26" s="213">
        <f t="shared" si="1"/>
        <v>22</v>
      </c>
      <c r="B26" s="214" t="s">
        <v>277</v>
      </c>
      <c r="C26" s="214" t="s">
        <v>295</v>
      </c>
      <c r="D26" s="214" t="s">
        <v>291</v>
      </c>
      <c r="E26" s="345"/>
      <c r="F26" s="214" t="s">
        <v>294</v>
      </c>
      <c r="G26" s="197" t="s">
        <v>293</v>
      </c>
      <c r="H26" s="205">
        <v>1</v>
      </c>
      <c r="I26" s="201">
        <v>164399</v>
      </c>
      <c r="J26" s="201">
        <v>21372</v>
      </c>
      <c r="K26" s="202">
        <v>190000</v>
      </c>
      <c r="L26" s="201">
        <v>164399</v>
      </c>
      <c r="M26" s="201">
        <v>21372</v>
      </c>
      <c r="N26" s="202">
        <v>190000</v>
      </c>
      <c r="O26" s="203" t="s">
        <v>3</v>
      </c>
      <c r="P26" s="203" t="s">
        <v>2</v>
      </c>
      <c r="Q26" s="204" t="s">
        <v>1</v>
      </c>
      <c r="R26" s="324">
        <v>44986</v>
      </c>
      <c r="S26" s="213" t="s">
        <v>270</v>
      </c>
      <c r="T26" s="204"/>
      <c r="U26" s="204"/>
      <c r="V26" s="239">
        <f t="shared" si="0"/>
        <v>5.8556443050514136E-6</v>
      </c>
    </row>
    <row r="27" spans="1:22" ht="24.9" customHeight="1" x14ac:dyDescent="0.3">
      <c r="A27" s="213">
        <f t="shared" si="1"/>
        <v>23</v>
      </c>
      <c r="B27" s="214" t="s">
        <v>277</v>
      </c>
      <c r="C27" s="214" t="s">
        <v>292</v>
      </c>
      <c r="D27" s="214" t="s">
        <v>291</v>
      </c>
      <c r="E27" s="197" t="s">
        <v>290</v>
      </c>
      <c r="F27" s="213" t="s">
        <v>289</v>
      </c>
      <c r="G27" s="197" t="s">
        <v>288</v>
      </c>
      <c r="H27" s="196">
        <v>4</v>
      </c>
      <c r="I27" s="201">
        <v>355505</v>
      </c>
      <c r="J27" s="201">
        <v>46216</v>
      </c>
      <c r="K27" s="202">
        <v>405000</v>
      </c>
      <c r="L27" s="201">
        <v>355505</v>
      </c>
      <c r="M27" s="201">
        <v>46216</v>
      </c>
      <c r="N27" s="202">
        <v>405000</v>
      </c>
      <c r="O27" s="203" t="s">
        <v>3</v>
      </c>
      <c r="P27" s="203" t="s">
        <v>2</v>
      </c>
      <c r="Q27" s="204" t="s">
        <v>1</v>
      </c>
      <c r="R27" s="324">
        <v>44986</v>
      </c>
      <c r="S27" s="213" t="s">
        <v>270</v>
      </c>
      <c r="T27" s="204"/>
      <c r="U27" s="204"/>
      <c r="V27" s="239">
        <f t="shared" si="0"/>
        <v>1.2481768123925381E-5</v>
      </c>
    </row>
    <row r="28" spans="1:22" ht="24.9" customHeight="1" x14ac:dyDescent="0.3">
      <c r="A28" s="213">
        <f t="shared" si="1"/>
        <v>24</v>
      </c>
      <c r="B28" s="214" t="s">
        <v>277</v>
      </c>
      <c r="C28" s="214" t="s">
        <v>276</v>
      </c>
      <c r="D28" s="214" t="s">
        <v>276</v>
      </c>
      <c r="E28" s="345" t="s">
        <v>287</v>
      </c>
      <c r="F28" s="214" t="s">
        <v>286</v>
      </c>
      <c r="G28" s="197" t="s">
        <v>278</v>
      </c>
      <c r="H28" s="196">
        <v>2</v>
      </c>
      <c r="I28" s="201">
        <v>822000</v>
      </c>
      <c r="J28" s="201">
        <v>106860</v>
      </c>
      <c r="K28" s="202">
        <v>930000</v>
      </c>
      <c r="L28" s="201">
        <v>822000</v>
      </c>
      <c r="M28" s="201">
        <v>106860</v>
      </c>
      <c r="N28" s="202">
        <v>930000</v>
      </c>
      <c r="O28" s="203" t="s">
        <v>3</v>
      </c>
      <c r="P28" s="203" t="s">
        <v>2</v>
      </c>
      <c r="Q28" s="204" t="s">
        <v>1</v>
      </c>
      <c r="R28" s="324">
        <v>44986</v>
      </c>
      <c r="S28" s="214" t="s">
        <v>270</v>
      </c>
      <c r="T28" s="208"/>
      <c r="U28" s="204"/>
      <c r="V28" s="239">
        <f t="shared" si="0"/>
        <v>2.8661837914199023E-5</v>
      </c>
    </row>
    <row r="29" spans="1:22" ht="24.9" customHeight="1" x14ac:dyDescent="0.3">
      <c r="A29" s="213">
        <f t="shared" si="1"/>
        <v>25</v>
      </c>
      <c r="B29" s="214" t="s">
        <v>277</v>
      </c>
      <c r="C29" s="214" t="s">
        <v>276</v>
      </c>
      <c r="D29" s="214" t="s">
        <v>276</v>
      </c>
      <c r="E29" s="345"/>
      <c r="F29" s="214" t="s">
        <v>285</v>
      </c>
      <c r="G29" s="197" t="s">
        <v>278</v>
      </c>
      <c r="H29" s="196">
        <v>2</v>
      </c>
      <c r="I29" s="201">
        <v>131521</v>
      </c>
      <c r="J29" s="201">
        <v>17098</v>
      </c>
      <c r="K29" s="202">
        <v>150000</v>
      </c>
      <c r="L29" s="201">
        <v>131521</v>
      </c>
      <c r="M29" s="201">
        <v>17098</v>
      </c>
      <c r="N29" s="202">
        <v>150000</v>
      </c>
      <c r="O29" s="203" t="s">
        <v>3</v>
      </c>
      <c r="P29" s="203" t="s">
        <v>2</v>
      </c>
      <c r="Q29" s="204" t="s">
        <v>1</v>
      </c>
      <c r="R29" s="324">
        <v>44986</v>
      </c>
      <c r="S29" s="214" t="s">
        <v>270</v>
      </c>
      <c r="T29" s="208"/>
      <c r="U29" s="204"/>
      <c r="V29" s="239">
        <f t="shared" si="0"/>
        <v>4.6228770829353259E-6</v>
      </c>
    </row>
    <row r="30" spans="1:22" ht="24.9" customHeight="1" x14ac:dyDescent="0.3">
      <c r="A30" s="213">
        <f t="shared" si="1"/>
        <v>26</v>
      </c>
      <c r="B30" s="214" t="s">
        <v>277</v>
      </c>
      <c r="C30" s="214" t="s">
        <v>276</v>
      </c>
      <c r="D30" s="214" t="s">
        <v>276</v>
      </c>
      <c r="E30" s="345"/>
      <c r="F30" s="214" t="s">
        <v>284</v>
      </c>
      <c r="G30" s="197" t="s">
        <v>278</v>
      </c>
      <c r="H30" s="196">
        <v>1</v>
      </c>
      <c r="I30" s="201">
        <v>2055000</v>
      </c>
      <c r="J30" s="201">
        <v>267150</v>
      </c>
      <c r="K30" s="202">
        <v>2325000</v>
      </c>
      <c r="L30" s="201">
        <v>2055000</v>
      </c>
      <c r="M30" s="201">
        <v>267150</v>
      </c>
      <c r="N30" s="202">
        <v>2325000</v>
      </c>
      <c r="O30" s="203" t="s">
        <v>3</v>
      </c>
      <c r="P30" s="203" t="s">
        <v>2</v>
      </c>
      <c r="Q30" s="204" t="s">
        <v>1</v>
      </c>
      <c r="R30" s="324">
        <v>44986</v>
      </c>
      <c r="S30" s="214" t="s">
        <v>270</v>
      </c>
      <c r="T30" s="208"/>
      <c r="U30" s="204"/>
      <c r="V30" s="239">
        <f t="shared" si="0"/>
        <v>7.1654594785497562E-5</v>
      </c>
    </row>
    <row r="31" spans="1:22" ht="24.9" customHeight="1" x14ac:dyDescent="0.3">
      <c r="A31" s="213">
        <f t="shared" si="1"/>
        <v>27</v>
      </c>
      <c r="B31" s="214" t="s">
        <v>277</v>
      </c>
      <c r="C31" s="214" t="s">
        <v>276</v>
      </c>
      <c r="D31" s="214" t="s">
        <v>276</v>
      </c>
      <c r="E31" s="345"/>
      <c r="F31" s="214" t="s">
        <v>283</v>
      </c>
      <c r="G31" s="197" t="s">
        <v>278</v>
      </c>
      <c r="H31" s="196">
        <v>1</v>
      </c>
      <c r="I31" s="201">
        <v>5964980</v>
      </c>
      <c r="J31" s="201">
        <v>775447</v>
      </c>
      <c r="K31" s="202">
        <v>6745000</v>
      </c>
      <c r="L31" s="201">
        <v>5964980</v>
      </c>
      <c r="M31" s="201">
        <v>775447</v>
      </c>
      <c r="N31" s="202">
        <v>6745000</v>
      </c>
      <c r="O31" s="203" t="s">
        <v>3</v>
      </c>
      <c r="P31" s="203" t="s">
        <v>2</v>
      </c>
      <c r="Q31" s="204" t="s">
        <v>1</v>
      </c>
      <c r="R31" s="324">
        <v>44986</v>
      </c>
      <c r="S31" s="214" t="s">
        <v>270</v>
      </c>
      <c r="T31" s="208"/>
      <c r="U31" s="204"/>
      <c r="V31" s="239">
        <f t="shared" si="0"/>
        <v>2.0787537282932516E-4</v>
      </c>
    </row>
    <row r="32" spans="1:22" ht="24.9" customHeight="1" x14ac:dyDescent="0.3">
      <c r="A32" s="213">
        <f t="shared" si="1"/>
        <v>28</v>
      </c>
      <c r="B32" s="214" t="s">
        <v>277</v>
      </c>
      <c r="C32" s="214" t="s">
        <v>276</v>
      </c>
      <c r="D32" s="214" t="s">
        <v>276</v>
      </c>
      <c r="E32" s="345"/>
      <c r="F32" s="214" t="s">
        <v>282</v>
      </c>
      <c r="G32" s="197" t="s">
        <v>278</v>
      </c>
      <c r="H32" s="196">
        <v>1</v>
      </c>
      <c r="I32" s="201">
        <v>293180</v>
      </c>
      <c r="J32" s="201">
        <v>38114</v>
      </c>
      <c r="K32" s="202">
        <v>335000</v>
      </c>
      <c r="L32" s="201">
        <v>293180</v>
      </c>
      <c r="M32" s="201">
        <v>38114</v>
      </c>
      <c r="N32" s="202">
        <v>335000</v>
      </c>
      <c r="O32" s="203" t="s">
        <v>3</v>
      </c>
      <c r="P32" s="203" t="s">
        <v>2</v>
      </c>
      <c r="Q32" s="204" t="s">
        <v>1</v>
      </c>
      <c r="R32" s="324">
        <v>44986</v>
      </c>
      <c r="S32" s="214" t="s">
        <v>270</v>
      </c>
      <c r="T32" s="208"/>
      <c r="U32" s="204"/>
      <c r="V32" s="239">
        <f t="shared" si="0"/>
        <v>1.0324425485222228E-5</v>
      </c>
    </row>
    <row r="33" spans="1:22" ht="24.9" customHeight="1" x14ac:dyDescent="0.3">
      <c r="A33" s="213">
        <f t="shared" si="1"/>
        <v>29</v>
      </c>
      <c r="B33" s="214" t="s">
        <v>277</v>
      </c>
      <c r="C33" s="214" t="s">
        <v>276</v>
      </c>
      <c r="D33" s="214" t="s">
        <v>276</v>
      </c>
      <c r="E33" s="345"/>
      <c r="F33" s="214" t="s">
        <v>281</v>
      </c>
      <c r="G33" s="197" t="s">
        <v>278</v>
      </c>
      <c r="H33" s="196">
        <v>1</v>
      </c>
      <c r="I33" s="201">
        <v>160975</v>
      </c>
      <c r="J33" s="201">
        <v>20926</v>
      </c>
      <c r="K33" s="202">
        <v>185000</v>
      </c>
      <c r="L33" s="201">
        <v>160975</v>
      </c>
      <c r="M33" s="201">
        <v>20926</v>
      </c>
      <c r="N33" s="202">
        <v>185000</v>
      </c>
      <c r="O33" s="203" t="s">
        <v>3</v>
      </c>
      <c r="P33" s="203" t="s">
        <v>2</v>
      </c>
      <c r="Q33" s="204" t="s">
        <v>1</v>
      </c>
      <c r="R33" s="324">
        <v>44986</v>
      </c>
      <c r="S33" s="214" t="s">
        <v>270</v>
      </c>
      <c r="T33" s="208"/>
      <c r="U33" s="204"/>
      <c r="V33" s="239">
        <f t="shared" si="0"/>
        <v>5.7015484022869023E-6</v>
      </c>
    </row>
    <row r="34" spans="1:22" ht="24.9" customHeight="1" x14ac:dyDescent="0.3">
      <c r="A34" s="213">
        <f t="shared" si="1"/>
        <v>30</v>
      </c>
      <c r="B34" s="214" t="s">
        <v>277</v>
      </c>
      <c r="C34" s="214" t="s">
        <v>276</v>
      </c>
      <c r="D34" s="214" t="s">
        <v>276</v>
      </c>
      <c r="E34" s="345"/>
      <c r="F34" s="214" t="s">
        <v>280</v>
      </c>
      <c r="G34" s="197" t="s">
        <v>278</v>
      </c>
      <c r="H34" s="196">
        <v>1</v>
      </c>
      <c r="I34" s="201">
        <v>41100</v>
      </c>
      <c r="J34" s="201">
        <v>5343</v>
      </c>
      <c r="K34" s="202">
        <v>50000</v>
      </c>
      <c r="L34" s="201">
        <v>41100</v>
      </c>
      <c r="M34" s="201">
        <v>5343</v>
      </c>
      <c r="N34" s="202">
        <v>50000</v>
      </c>
      <c r="O34" s="203" t="s">
        <v>3</v>
      </c>
      <c r="P34" s="203" t="s">
        <v>2</v>
      </c>
      <c r="Q34" s="204" t="s">
        <v>1</v>
      </c>
      <c r="R34" s="324">
        <v>44986</v>
      </c>
      <c r="S34" s="214" t="s">
        <v>270</v>
      </c>
      <c r="T34" s="208"/>
      <c r="U34" s="204"/>
      <c r="V34" s="239">
        <f t="shared" si="0"/>
        <v>1.5409590276451088E-6</v>
      </c>
    </row>
    <row r="35" spans="1:22" ht="24.9" customHeight="1" x14ac:dyDescent="0.3">
      <c r="A35" s="213">
        <f t="shared" si="1"/>
        <v>31</v>
      </c>
      <c r="B35" s="214" t="s">
        <v>277</v>
      </c>
      <c r="C35" s="214" t="s">
        <v>276</v>
      </c>
      <c r="D35" s="214" t="s">
        <v>276</v>
      </c>
      <c r="E35" s="345"/>
      <c r="F35" s="214" t="s">
        <v>279</v>
      </c>
      <c r="G35" s="197" t="s">
        <v>278</v>
      </c>
      <c r="H35" s="196">
        <v>1</v>
      </c>
      <c r="I35" s="201">
        <v>68500</v>
      </c>
      <c r="J35" s="201">
        <v>8905</v>
      </c>
      <c r="K35" s="202">
        <v>80000</v>
      </c>
      <c r="L35" s="201">
        <v>68500</v>
      </c>
      <c r="M35" s="201">
        <v>8905</v>
      </c>
      <c r="N35" s="202">
        <v>80000</v>
      </c>
      <c r="O35" s="203" t="s">
        <v>3</v>
      </c>
      <c r="P35" s="203" t="s">
        <v>2</v>
      </c>
      <c r="Q35" s="204" t="s">
        <v>1</v>
      </c>
      <c r="R35" s="324">
        <v>44986</v>
      </c>
      <c r="S35" s="214" t="s">
        <v>270</v>
      </c>
      <c r="T35" s="208"/>
      <c r="U35" s="204"/>
      <c r="V35" s="239">
        <f t="shared" si="0"/>
        <v>2.4655344442321738E-6</v>
      </c>
    </row>
    <row r="36" spans="1:22" ht="24.9" customHeight="1" x14ac:dyDescent="0.3">
      <c r="A36" s="213">
        <f t="shared" si="1"/>
        <v>32</v>
      </c>
      <c r="B36" s="214" t="s">
        <v>277</v>
      </c>
      <c r="C36" s="214" t="s">
        <v>276</v>
      </c>
      <c r="D36" s="214" t="s">
        <v>276</v>
      </c>
      <c r="E36" s="345"/>
      <c r="F36" s="214" t="s">
        <v>275</v>
      </c>
      <c r="G36" s="197" t="s">
        <v>274</v>
      </c>
      <c r="H36" s="196">
        <v>1</v>
      </c>
      <c r="I36" s="201">
        <v>267800</v>
      </c>
      <c r="J36" s="201">
        <v>34814</v>
      </c>
      <c r="K36" s="202">
        <v>305000</v>
      </c>
      <c r="L36" s="201">
        <v>267800</v>
      </c>
      <c r="M36" s="201">
        <v>34814</v>
      </c>
      <c r="N36" s="202">
        <v>305000</v>
      </c>
      <c r="O36" s="203" t="s">
        <v>3</v>
      </c>
      <c r="P36" s="203" t="s">
        <v>2</v>
      </c>
      <c r="Q36" s="204" t="s">
        <v>1</v>
      </c>
      <c r="R36" s="324">
        <v>44986</v>
      </c>
      <c r="S36" s="214" t="s">
        <v>270</v>
      </c>
      <c r="T36" s="208"/>
      <c r="U36" s="204"/>
      <c r="V36" s="239">
        <f t="shared" si="0"/>
        <v>9.3998500686351639E-6</v>
      </c>
    </row>
    <row r="37" spans="1:22" ht="24.9" customHeight="1" x14ac:dyDescent="0.3">
      <c r="A37" s="213">
        <f t="shared" si="1"/>
        <v>33</v>
      </c>
      <c r="B37" s="225" t="s">
        <v>266</v>
      </c>
      <c r="C37" s="225" t="s">
        <v>266</v>
      </c>
      <c r="D37" s="225" t="s">
        <v>266</v>
      </c>
      <c r="E37" s="345" t="s">
        <v>273</v>
      </c>
      <c r="F37" s="213" t="s">
        <v>272</v>
      </c>
      <c r="G37" s="197" t="s">
        <v>271</v>
      </c>
      <c r="H37" s="196">
        <v>7</v>
      </c>
      <c r="I37" s="201">
        <v>2295804</v>
      </c>
      <c r="J37" s="201">
        <v>298454</v>
      </c>
      <c r="K37" s="202">
        <v>2595000</v>
      </c>
      <c r="L37" s="201">
        <v>2295804</v>
      </c>
      <c r="M37" s="201">
        <v>298454</v>
      </c>
      <c r="N37" s="202">
        <v>2595000</v>
      </c>
      <c r="O37" s="203" t="s">
        <v>3</v>
      </c>
      <c r="P37" s="203" t="s">
        <v>2</v>
      </c>
      <c r="Q37" s="204" t="s">
        <v>1</v>
      </c>
      <c r="R37" s="324">
        <v>44986</v>
      </c>
      <c r="S37" s="214" t="s">
        <v>270</v>
      </c>
      <c r="T37" s="208"/>
      <c r="U37" s="204"/>
      <c r="V37" s="239">
        <f t="shared" si="0"/>
        <v>7.9975773534781143E-5</v>
      </c>
    </row>
    <row r="38" spans="1:22" ht="39.9" customHeight="1" x14ac:dyDescent="0.3">
      <c r="A38" s="213">
        <f t="shared" si="1"/>
        <v>34</v>
      </c>
      <c r="B38" s="225" t="s">
        <v>266</v>
      </c>
      <c r="C38" s="225" t="s">
        <v>266</v>
      </c>
      <c r="D38" s="225" t="s">
        <v>266</v>
      </c>
      <c r="E38" s="345"/>
      <c r="F38" s="214" t="s">
        <v>269</v>
      </c>
      <c r="G38" s="199" t="s">
        <v>268</v>
      </c>
      <c r="H38" s="205" t="s">
        <v>267</v>
      </c>
      <c r="I38" s="201">
        <v>526931594</v>
      </c>
      <c r="J38" s="201">
        <v>68501107</v>
      </c>
      <c r="K38" s="202">
        <v>595435000</v>
      </c>
      <c r="L38" s="201">
        <v>526931594</v>
      </c>
      <c r="M38" s="201">
        <v>68501107</v>
      </c>
      <c r="N38" s="202">
        <v>595435000</v>
      </c>
      <c r="O38" s="203" t="s">
        <v>146</v>
      </c>
      <c r="P38" s="209" t="s">
        <v>2</v>
      </c>
      <c r="Q38" s="198" t="s">
        <v>139</v>
      </c>
      <c r="R38" s="323" t="s">
        <v>145</v>
      </c>
      <c r="S38" s="214" t="s">
        <v>262</v>
      </c>
      <c r="T38" s="208"/>
      <c r="U38" s="204"/>
      <c r="V38" s="239">
        <f t="shared" si="0"/>
        <v>1.8350818772517305E-2</v>
      </c>
    </row>
    <row r="39" spans="1:22" ht="34.5" customHeight="1" x14ac:dyDescent="0.3">
      <c r="A39" s="213">
        <f t="shared" si="1"/>
        <v>35</v>
      </c>
      <c r="B39" s="225" t="s">
        <v>266</v>
      </c>
      <c r="C39" s="225" t="s">
        <v>266</v>
      </c>
      <c r="D39" s="225" t="s">
        <v>266</v>
      </c>
      <c r="E39" s="345"/>
      <c r="F39" s="214" t="s">
        <v>265</v>
      </c>
      <c r="G39" s="199" t="s">
        <v>264</v>
      </c>
      <c r="H39" s="205" t="s">
        <v>263</v>
      </c>
      <c r="I39" s="201">
        <v>140733857</v>
      </c>
      <c r="J39" s="201">
        <v>18295401</v>
      </c>
      <c r="K39" s="202">
        <v>159030000</v>
      </c>
      <c r="L39" s="201">
        <v>140733857</v>
      </c>
      <c r="M39" s="201">
        <v>18295401</v>
      </c>
      <c r="N39" s="202">
        <v>159030000</v>
      </c>
      <c r="O39" s="203" t="s">
        <v>146</v>
      </c>
      <c r="P39" s="209" t="s">
        <v>2</v>
      </c>
      <c r="Q39" s="198" t="s">
        <v>139</v>
      </c>
      <c r="R39" s="323" t="s">
        <v>145</v>
      </c>
      <c r="S39" s="214" t="s">
        <v>262</v>
      </c>
      <c r="T39" s="208"/>
      <c r="U39" s="204"/>
      <c r="V39" s="239">
        <f t="shared" si="0"/>
        <v>4.9011742833280332E-3</v>
      </c>
    </row>
    <row r="40" spans="1:22" ht="24.9" customHeight="1" x14ac:dyDescent="0.3">
      <c r="A40" s="213">
        <f t="shared" si="1"/>
        <v>36</v>
      </c>
      <c r="B40" s="214" t="s">
        <v>747</v>
      </c>
      <c r="C40" s="214" t="s">
        <v>223</v>
      </c>
      <c r="D40" s="214" t="s">
        <v>223</v>
      </c>
      <c r="E40" s="345" t="s">
        <v>261</v>
      </c>
      <c r="F40" s="213" t="s">
        <v>260</v>
      </c>
      <c r="G40" s="204" t="s">
        <v>258</v>
      </c>
      <c r="H40" s="196">
        <v>20</v>
      </c>
      <c r="I40" s="203">
        <v>1751000</v>
      </c>
      <c r="J40" s="203">
        <v>227630</v>
      </c>
      <c r="K40" s="202">
        <v>1980000</v>
      </c>
      <c r="L40" s="203">
        <v>1751000</v>
      </c>
      <c r="M40" s="203">
        <v>227630</v>
      </c>
      <c r="N40" s="202">
        <v>1980000</v>
      </c>
      <c r="O40" s="204" t="s">
        <v>3</v>
      </c>
      <c r="P40" s="204" t="s">
        <v>2</v>
      </c>
      <c r="Q40" s="204" t="s">
        <v>139</v>
      </c>
      <c r="R40" s="324" t="s">
        <v>145</v>
      </c>
      <c r="S40" s="213" t="s">
        <v>144</v>
      </c>
      <c r="T40" s="204"/>
      <c r="U40" s="204"/>
      <c r="V40" s="239">
        <f t="shared" si="0"/>
        <v>6.1021977494746303E-5</v>
      </c>
    </row>
    <row r="41" spans="1:22" ht="24.9" customHeight="1" x14ac:dyDescent="0.3">
      <c r="A41" s="213">
        <f t="shared" si="1"/>
        <v>37</v>
      </c>
      <c r="B41" s="214" t="s">
        <v>747</v>
      </c>
      <c r="C41" s="214" t="s">
        <v>223</v>
      </c>
      <c r="D41" s="214" t="s">
        <v>223</v>
      </c>
      <c r="E41" s="345"/>
      <c r="F41" s="213" t="s">
        <v>259</v>
      </c>
      <c r="G41" s="204" t="s">
        <v>258</v>
      </c>
      <c r="H41" s="196">
        <v>20</v>
      </c>
      <c r="I41" s="203">
        <v>2575000</v>
      </c>
      <c r="J41" s="203">
        <v>334750</v>
      </c>
      <c r="K41" s="202">
        <v>2910000</v>
      </c>
      <c r="L41" s="203">
        <v>2575000</v>
      </c>
      <c r="M41" s="203">
        <v>334750</v>
      </c>
      <c r="N41" s="202">
        <v>2910000</v>
      </c>
      <c r="O41" s="204" t="s">
        <v>3</v>
      </c>
      <c r="P41" s="204" t="s">
        <v>2</v>
      </c>
      <c r="Q41" s="204" t="s">
        <v>139</v>
      </c>
      <c r="R41" s="324" t="s">
        <v>145</v>
      </c>
      <c r="S41" s="213" t="s">
        <v>144</v>
      </c>
      <c r="T41" s="204"/>
      <c r="U41" s="204"/>
      <c r="V41" s="239">
        <f t="shared" si="0"/>
        <v>8.9683815408945323E-5</v>
      </c>
    </row>
    <row r="42" spans="1:22" ht="24.9" customHeight="1" x14ac:dyDescent="0.3">
      <c r="A42" s="213">
        <f t="shared" si="1"/>
        <v>38</v>
      </c>
      <c r="B42" s="214" t="s">
        <v>747</v>
      </c>
      <c r="C42" s="214" t="s">
        <v>223</v>
      </c>
      <c r="D42" s="214" t="s">
        <v>223</v>
      </c>
      <c r="E42" s="345"/>
      <c r="F42" s="297" t="s">
        <v>257</v>
      </c>
      <c r="G42" s="210" t="s">
        <v>256</v>
      </c>
      <c r="H42" s="211">
        <v>1</v>
      </c>
      <c r="I42" s="203">
        <v>44525</v>
      </c>
      <c r="J42" s="203">
        <v>5788.25</v>
      </c>
      <c r="K42" s="202">
        <v>55000</v>
      </c>
      <c r="L42" s="203">
        <v>44525</v>
      </c>
      <c r="M42" s="203">
        <v>5788.25</v>
      </c>
      <c r="N42" s="202">
        <v>55000</v>
      </c>
      <c r="O42" s="204" t="s">
        <v>3</v>
      </c>
      <c r="P42" s="204" t="s">
        <v>2</v>
      </c>
      <c r="Q42" s="204" t="s">
        <v>139</v>
      </c>
      <c r="R42" s="324" t="s">
        <v>145</v>
      </c>
      <c r="S42" s="213" t="s">
        <v>144</v>
      </c>
      <c r="T42" s="204"/>
      <c r="U42" s="204"/>
      <c r="V42" s="239">
        <f t="shared" si="0"/>
        <v>1.6950549304096197E-6</v>
      </c>
    </row>
    <row r="43" spans="1:22" ht="24.9" customHeight="1" x14ac:dyDescent="0.3">
      <c r="A43" s="213">
        <f t="shared" si="1"/>
        <v>39</v>
      </c>
      <c r="B43" s="214" t="s">
        <v>747</v>
      </c>
      <c r="C43" s="214" t="s">
        <v>223</v>
      </c>
      <c r="D43" s="214" t="s">
        <v>223</v>
      </c>
      <c r="E43" s="345"/>
      <c r="F43" s="297" t="s">
        <v>255</v>
      </c>
      <c r="G43" s="210" t="s">
        <v>246</v>
      </c>
      <c r="H43" s="211">
        <v>2</v>
      </c>
      <c r="I43" s="203">
        <v>672670</v>
      </c>
      <c r="J43" s="203">
        <v>87447</v>
      </c>
      <c r="K43" s="202">
        <v>765000</v>
      </c>
      <c r="L43" s="203">
        <v>672670</v>
      </c>
      <c r="M43" s="203">
        <v>87447</v>
      </c>
      <c r="N43" s="202">
        <v>765000</v>
      </c>
      <c r="O43" s="204" t="s">
        <v>3</v>
      </c>
      <c r="P43" s="204" t="s">
        <v>2</v>
      </c>
      <c r="Q43" s="204" t="s">
        <v>139</v>
      </c>
      <c r="R43" s="324" t="s">
        <v>145</v>
      </c>
      <c r="S43" s="213" t="s">
        <v>144</v>
      </c>
      <c r="T43" s="204"/>
      <c r="U43" s="204"/>
      <c r="V43" s="239">
        <f t="shared" si="0"/>
        <v>2.3576673122970163E-5</v>
      </c>
    </row>
    <row r="44" spans="1:22" ht="24.9" customHeight="1" x14ac:dyDescent="0.3">
      <c r="A44" s="213">
        <f t="shared" si="1"/>
        <v>40</v>
      </c>
      <c r="B44" s="214" t="s">
        <v>747</v>
      </c>
      <c r="C44" s="214" t="s">
        <v>223</v>
      </c>
      <c r="D44" s="214" t="s">
        <v>223</v>
      </c>
      <c r="E44" s="345"/>
      <c r="F44" s="297" t="s">
        <v>254</v>
      </c>
      <c r="G44" s="210" t="s">
        <v>253</v>
      </c>
      <c r="H44" s="211">
        <v>50</v>
      </c>
      <c r="I44" s="203">
        <v>2568750</v>
      </c>
      <c r="J44" s="203">
        <v>333937</v>
      </c>
      <c r="K44" s="202">
        <v>2905000</v>
      </c>
      <c r="L44" s="203">
        <v>2568750</v>
      </c>
      <c r="M44" s="203">
        <v>333937</v>
      </c>
      <c r="N44" s="202">
        <v>2905000</v>
      </c>
      <c r="O44" s="204" t="s">
        <v>3</v>
      </c>
      <c r="P44" s="204" t="s">
        <v>2</v>
      </c>
      <c r="Q44" s="204" t="s">
        <v>139</v>
      </c>
      <c r="R44" s="324" t="s">
        <v>145</v>
      </c>
      <c r="S44" s="213" t="s">
        <v>144</v>
      </c>
      <c r="T44" s="204"/>
      <c r="U44" s="204"/>
      <c r="V44" s="239">
        <f t="shared" si="0"/>
        <v>8.9529719506180821E-5</v>
      </c>
    </row>
    <row r="45" spans="1:22" ht="24.9" customHeight="1" x14ac:dyDescent="0.3">
      <c r="A45" s="213">
        <f t="shared" si="1"/>
        <v>41</v>
      </c>
      <c r="B45" s="214" t="s">
        <v>747</v>
      </c>
      <c r="C45" s="214" t="s">
        <v>223</v>
      </c>
      <c r="D45" s="214" t="s">
        <v>223</v>
      </c>
      <c r="E45" s="345"/>
      <c r="F45" s="297" t="s">
        <v>252</v>
      </c>
      <c r="G45" s="210" t="s">
        <v>246</v>
      </c>
      <c r="H45" s="211">
        <v>2</v>
      </c>
      <c r="I45" s="203">
        <v>8626890</v>
      </c>
      <c r="J45" s="203">
        <v>1121495</v>
      </c>
      <c r="K45" s="202">
        <v>9750000</v>
      </c>
      <c r="L45" s="203">
        <v>8626890</v>
      </c>
      <c r="M45" s="203">
        <v>1121495</v>
      </c>
      <c r="N45" s="202">
        <v>9750000</v>
      </c>
      <c r="O45" s="204" t="s">
        <v>3</v>
      </c>
      <c r="P45" s="204" t="s">
        <v>2</v>
      </c>
      <c r="Q45" s="204" t="s">
        <v>139</v>
      </c>
      <c r="R45" s="324" t="s">
        <v>145</v>
      </c>
      <c r="S45" s="213" t="s">
        <v>144</v>
      </c>
      <c r="T45" s="204"/>
      <c r="U45" s="204"/>
      <c r="V45" s="239">
        <f t="shared" si="0"/>
        <v>3.0048701039079619E-4</v>
      </c>
    </row>
    <row r="46" spans="1:22" ht="24.9" customHeight="1" x14ac:dyDescent="0.3">
      <c r="A46" s="213">
        <f t="shared" si="1"/>
        <v>42</v>
      </c>
      <c r="B46" s="214" t="s">
        <v>747</v>
      </c>
      <c r="C46" s="214" t="s">
        <v>223</v>
      </c>
      <c r="D46" s="214" t="s">
        <v>223</v>
      </c>
      <c r="E46" s="345"/>
      <c r="F46" s="297" t="s">
        <v>251</v>
      </c>
      <c r="G46" s="210" t="s">
        <v>246</v>
      </c>
      <c r="H46" s="212">
        <v>2</v>
      </c>
      <c r="I46" s="203">
        <v>811040</v>
      </c>
      <c r="J46" s="203">
        <v>105435</v>
      </c>
      <c r="K46" s="202">
        <v>920000</v>
      </c>
      <c r="L46" s="203">
        <v>811040</v>
      </c>
      <c r="M46" s="203">
        <v>105435</v>
      </c>
      <c r="N46" s="202">
        <v>920000</v>
      </c>
      <c r="O46" s="204" t="s">
        <v>3</v>
      </c>
      <c r="P46" s="204" t="s">
        <v>2</v>
      </c>
      <c r="Q46" s="204" t="s">
        <v>139</v>
      </c>
      <c r="R46" s="324" t="s">
        <v>145</v>
      </c>
      <c r="S46" s="213" t="s">
        <v>144</v>
      </c>
      <c r="T46" s="204"/>
      <c r="U46" s="204"/>
      <c r="V46" s="239">
        <f t="shared" si="0"/>
        <v>2.8353646108670002E-5</v>
      </c>
    </row>
    <row r="47" spans="1:22" ht="24.9" customHeight="1" x14ac:dyDescent="0.3">
      <c r="A47" s="213">
        <f t="shared" si="1"/>
        <v>43</v>
      </c>
      <c r="B47" s="214" t="s">
        <v>747</v>
      </c>
      <c r="C47" s="214" t="s">
        <v>223</v>
      </c>
      <c r="D47" s="214" t="s">
        <v>223</v>
      </c>
      <c r="E47" s="345"/>
      <c r="F47" s="297" t="s">
        <v>250</v>
      </c>
      <c r="G47" s="210" t="s">
        <v>246</v>
      </c>
      <c r="H47" s="212">
        <v>200</v>
      </c>
      <c r="I47" s="203">
        <v>1000100</v>
      </c>
      <c r="J47" s="203">
        <v>130013</v>
      </c>
      <c r="K47" s="202">
        <v>1135000</v>
      </c>
      <c r="L47" s="203">
        <v>1000100</v>
      </c>
      <c r="M47" s="203">
        <v>130013</v>
      </c>
      <c r="N47" s="202">
        <v>1135000</v>
      </c>
      <c r="O47" s="204" t="s">
        <v>3</v>
      </c>
      <c r="P47" s="204" t="s">
        <v>2</v>
      </c>
      <c r="Q47" s="204" t="s">
        <v>139</v>
      </c>
      <c r="R47" s="324" t="s">
        <v>145</v>
      </c>
      <c r="S47" s="213" t="s">
        <v>144</v>
      </c>
      <c r="T47" s="204"/>
      <c r="U47" s="204"/>
      <c r="V47" s="239">
        <f t="shared" si="0"/>
        <v>3.4979769927543966E-5</v>
      </c>
    </row>
    <row r="48" spans="1:22" ht="24.9" customHeight="1" x14ac:dyDescent="0.3">
      <c r="A48" s="213">
        <f t="shared" si="1"/>
        <v>44</v>
      </c>
      <c r="B48" s="214" t="s">
        <v>747</v>
      </c>
      <c r="C48" s="214" t="s">
        <v>223</v>
      </c>
      <c r="D48" s="214" t="s">
        <v>223</v>
      </c>
      <c r="E48" s="345"/>
      <c r="F48" s="297" t="s">
        <v>249</v>
      </c>
      <c r="G48" s="210" t="s">
        <v>246</v>
      </c>
      <c r="H48" s="212">
        <v>20</v>
      </c>
      <c r="I48" s="203">
        <v>246600</v>
      </c>
      <c r="J48" s="203">
        <v>32058</v>
      </c>
      <c r="K48" s="202">
        <v>280000</v>
      </c>
      <c r="L48" s="203">
        <v>246600</v>
      </c>
      <c r="M48" s="203">
        <v>32058</v>
      </c>
      <c r="N48" s="202">
        <v>280000</v>
      </c>
      <c r="O48" s="204" t="s">
        <v>3</v>
      </c>
      <c r="P48" s="204" t="s">
        <v>2</v>
      </c>
      <c r="Q48" s="204" t="s">
        <v>139</v>
      </c>
      <c r="R48" s="324" t="s">
        <v>145</v>
      </c>
      <c r="S48" s="213" t="s">
        <v>144</v>
      </c>
      <c r="T48" s="204"/>
      <c r="U48" s="204"/>
      <c r="V48" s="239">
        <f t="shared" si="0"/>
        <v>8.6293705548126083E-6</v>
      </c>
    </row>
    <row r="49" spans="1:22" ht="24.9" customHeight="1" x14ac:dyDescent="0.3">
      <c r="A49" s="213">
        <f t="shared" si="1"/>
        <v>45</v>
      </c>
      <c r="B49" s="214" t="s">
        <v>747</v>
      </c>
      <c r="C49" s="214" t="s">
        <v>223</v>
      </c>
      <c r="D49" s="214" t="s">
        <v>223</v>
      </c>
      <c r="E49" s="345"/>
      <c r="F49" s="297" t="s">
        <v>248</v>
      </c>
      <c r="G49" s="210" t="s">
        <v>246</v>
      </c>
      <c r="H49" s="212">
        <v>20</v>
      </c>
      <c r="I49" s="203">
        <v>260300</v>
      </c>
      <c r="J49" s="203">
        <v>33839</v>
      </c>
      <c r="K49" s="202">
        <v>295000</v>
      </c>
      <c r="L49" s="203">
        <v>260300</v>
      </c>
      <c r="M49" s="203">
        <v>33839</v>
      </c>
      <c r="N49" s="202">
        <v>295000</v>
      </c>
      <c r="O49" s="204" t="s">
        <v>3</v>
      </c>
      <c r="P49" s="204" t="s">
        <v>2</v>
      </c>
      <c r="Q49" s="204" t="s">
        <v>139</v>
      </c>
      <c r="R49" s="324" t="s">
        <v>145</v>
      </c>
      <c r="S49" s="213" t="s">
        <v>144</v>
      </c>
      <c r="T49" s="204"/>
      <c r="U49" s="204"/>
      <c r="V49" s="239">
        <f t="shared" si="0"/>
        <v>9.0916582631061413E-6</v>
      </c>
    </row>
    <row r="50" spans="1:22" ht="24.9" customHeight="1" x14ac:dyDescent="0.3">
      <c r="A50" s="213">
        <f t="shared" si="1"/>
        <v>46</v>
      </c>
      <c r="B50" s="214" t="s">
        <v>747</v>
      </c>
      <c r="C50" s="214" t="s">
        <v>223</v>
      </c>
      <c r="D50" s="214" t="s">
        <v>223</v>
      </c>
      <c r="E50" s="345"/>
      <c r="F50" s="297" t="s">
        <v>247</v>
      </c>
      <c r="G50" s="210" t="s">
        <v>246</v>
      </c>
      <c r="H50" s="212">
        <v>10</v>
      </c>
      <c r="I50" s="203">
        <v>123300</v>
      </c>
      <c r="J50" s="203">
        <v>16029</v>
      </c>
      <c r="K50" s="202">
        <v>140000</v>
      </c>
      <c r="L50" s="203">
        <v>123300</v>
      </c>
      <c r="M50" s="203">
        <v>16029</v>
      </c>
      <c r="N50" s="202">
        <v>140000</v>
      </c>
      <c r="O50" s="204" t="s">
        <v>3</v>
      </c>
      <c r="P50" s="204" t="s">
        <v>2</v>
      </c>
      <c r="Q50" s="204" t="s">
        <v>139</v>
      </c>
      <c r="R50" s="324" t="s">
        <v>145</v>
      </c>
      <c r="S50" s="213" t="s">
        <v>144</v>
      </c>
      <c r="T50" s="204"/>
      <c r="U50" s="204"/>
      <c r="V50" s="239">
        <f t="shared" si="0"/>
        <v>4.3146852774063041E-6</v>
      </c>
    </row>
    <row r="51" spans="1:22" ht="24.9" customHeight="1" x14ac:dyDescent="0.3">
      <c r="A51" s="213">
        <f t="shared" si="1"/>
        <v>47</v>
      </c>
      <c r="B51" s="214" t="s">
        <v>747</v>
      </c>
      <c r="C51" s="214" t="s">
        <v>223</v>
      </c>
      <c r="D51" s="214" t="s">
        <v>223</v>
      </c>
      <c r="E51" s="345"/>
      <c r="F51" s="210" t="s">
        <v>245</v>
      </c>
      <c r="G51" s="204" t="s">
        <v>242</v>
      </c>
      <c r="H51" s="196">
        <v>310</v>
      </c>
      <c r="I51" s="203">
        <v>3593111</v>
      </c>
      <c r="J51" s="203">
        <v>467104</v>
      </c>
      <c r="K51" s="202">
        <v>4065000</v>
      </c>
      <c r="L51" s="203">
        <v>3593111</v>
      </c>
      <c r="M51" s="203">
        <v>467104</v>
      </c>
      <c r="N51" s="202">
        <v>4065000</v>
      </c>
      <c r="O51" s="204" t="s">
        <v>3</v>
      </c>
      <c r="P51" s="204" t="s">
        <v>2</v>
      </c>
      <c r="Q51" s="204" t="s">
        <v>139</v>
      </c>
      <c r="R51" s="324" t="s">
        <v>145</v>
      </c>
      <c r="S51" s="213" t="s">
        <v>144</v>
      </c>
      <c r="T51" s="204"/>
      <c r="U51" s="204"/>
      <c r="V51" s="239">
        <f t="shared" si="0"/>
        <v>1.2527996894754734E-4</v>
      </c>
    </row>
    <row r="52" spans="1:22" ht="24.9" customHeight="1" x14ac:dyDescent="0.3">
      <c r="A52" s="213">
        <f t="shared" si="1"/>
        <v>48</v>
      </c>
      <c r="B52" s="214" t="s">
        <v>747</v>
      </c>
      <c r="C52" s="214" t="s">
        <v>223</v>
      </c>
      <c r="D52" s="214" t="s">
        <v>223</v>
      </c>
      <c r="E52" s="345"/>
      <c r="F52" s="210" t="s">
        <v>244</v>
      </c>
      <c r="G52" s="204" t="s">
        <v>242</v>
      </c>
      <c r="H52" s="196">
        <v>115</v>
      </c>
      <c r="I52" s="203">
        <v>692933</v>
      </c>
      <c r="J52" s="203">
        <v>90081</v>
      </c>
      <c r="K52" s="202">
        <v>785000</v>
      </c>
      <c r="L52" s="203">
        <v>692933</v>
      </c>
      <c r="M52" s="203">
        <v>90081</v>
      </c>
      <c r="N52" s="202">
        <v>785000</v>
      </c>
      <c r="O52" s="204" t="s">
        <v>3</v>
      </c>
      <c r="P52" s="204" t="s">
        <v>2</v>
      </c>
      <c r="Q52" s="204" t="s">
        <v>139</v>
      </c>
      <c r="R52" s="324" t="s">
        <v>145</v>
      </c>
      <c r="S52" s="213" t="s">
        <v>144</v>
      </c>
      <c r="T52" s="204"/>
      <c r="U52" s="204"/>
      <c r="V52" s="239">
        <f t="shared" si="0"/>
        <v>2.4193056734028208E-5</v>
      </c>
    </row>
    <row r="53" spans="1:22" ht="24.9" customHeight="1" x14ac:dyDescent="0.3">
      <c r="A53" s="213">
        <f t="shared" si="1"/>
        <v>49</v>
      </c>
      <c r="B53" s="214" t="s">
        <v>747</v>
      </c>
      <c r="C53" s="214" t="s">
        <v>223</v>
      </c>
      <c r="D53" s="214" t="s">
        <v>223</v>
      </c>
      <c r="E53" s="345"/>
      <c r="F53" s="210" t="s">
        <v>243</v>
      </c>
      <c r="G53" s="204" t="s">
        <v>242</v>
      </c>
      <c r="H53" s="196">
        <v>29</v>
      </c>
      <c r="I53" s="203">
        <v>429282</v>
      </c>
      <c r="J53" s="203">
        <v>55807</v>
      </c>
      <c r="K53" s="202">
        <v>490000</v>
      </c>
      <c r="L53" s="203">
        <v>429282</v>
      </c>
      <c r="M53" s="203">
        <v>55807</v>
      </c>
      <c r="N53" s="202">
        <v>490000</v>
      </c>
      <c r="O53" s="204" t="s">
        <v>3</v>
      </c>
      <c r="P53" s="204" t="s">
        <v>2</v>
      </c>
      <c r="Q53" s="204" t="s">
        <v>139</v>
      </c>
      <c r="R53" s="324" t="s">
        <v>145</v>
      </c>
      <c r="S53" s="213" t="s">
        <v>144</v>
      </c>
      <c r="T53" s="204"/>
      <c r="U53" s="204"/>
      <c r="V53" s="239">
        <f t="shared" si="0"/>
        <v>1.5101398470922065E-5</v>
      </c>
    </row>
    <row r="54" spans="1:22" ht="24.9" customHeight="1" x14ac:dyDescent="0.3">
      <c r="A54" s="213">
        <f t="shared" si="1"/>
        <v>50</v>
      </c>
      <c r="B54" s="214" t="s">
        <v>747</v>
      </c>
      <c r="C54" s="214" t="s">
        <v>223</v>
      </c>
      <c r="D54" s="214" t="s">
        <v>223</v>
      </c>
      <c r="E54" s="345"/>
      <c r="F54" s="298" t="s">
        <v>241</v>
      </c>
      <c r="G54" s="199" t="s">
        <v>240</v>
      </c>
      <c r="H54" s="196">
        <v>33</v>
      </c>
      <c r="I54" s="203">
        <v>19191645</v>
      </c>
      <c r="J54" s="203">
        <v>2494914</v>
      </c>
      <c r="K54" s="202">
        <v>21690000</v>
      </c>
      <c r="L54" s="203">
        <v>19191645</v>
      </c>
      <c r="M54" s="203">
        <v>2494914</v>
      </c>
      <c r="N54" s="202">
        <v>21690000</v>
      </c>
      <c r="O54" s="204" t="s">
        <v>3</v>
      </c>
      <c r="P54" s="204" t="s">
        <v>2</v>
      </c>
      <c r="Q54" s="204" t="s">
        <v>139</v>
      </c>
      <c r="R54" s="324" t="s">
        <v>145</v>
      </c>
      <c r="S54" s="213" t="s">
        <v>144</v>
      </c>
      <c r="T54" s="204"/>
      <c r="U54" s="204"/>
      <c r="V54" s="239">
        <f t="shared" si="0"/>
        <v>6.6846802619244814E-4</v>
      </c>
    </row>
    <row r="55" spans="1:22" ht="24.9" customHeight="1" x14ac:dyDescent="0.3">
      <c r="A55" s="213">
        <f t="shared" si="1"/>
        <v>51</v>
      </c>
      <c r="B55" s="214" t="s">
        <v>747</v>
      </c>
      <c r="C55" s="214" t="s">
        <v>223</v>
      </c>
      <c r="D55" s="214" t="s">
        <v>223</v>
      </c>
      <c r="E55" s="345"/>
      <c r="F55" s="299" t="s">
        <v>239</v>
      </c>
      <c r="G55" s="199" t="s">
        <v>238</v>
      </c>
      <c r="H55" s="196">
        <v>500</v>
      </c>
      <c r="I55" s="203">
        <v>6850</v>
      </c>
      <c r="J55" s="203">
        <v>0</v>
      </c>
      <c r="K55" s="202">
        <v>10000</v>
      </c>
      <c r="L55" s="203">
        <v>6850</v>
      </c>
      <c r="M55" s="203">
        <v>0</v>
      </c>
      <c r="N55" s="202">
        <v>10000</v>
      </c>
      <c r="O55" s="204" t="s">
        <v>3</v>
      </c>
      <c r="P55" s="204" t="s">
        <v>2</v>
      </c>
      <c r="Q55" s="204" t="s">
        <v>139</v>
      </c>
      <c r="R55" s="324" t="s">
        <v>145</v>
      </c>
      <c r="S55" s="213" t="s">
        <v>144</v>
      </c>
      <c r="T55" s="204"/>
      <c r="U55" s="204"/>
      <c r="V55" s="239">
        <f t="shared" si="0"/>
        <v>3.0819180552902172E-7</v>
      </c>
    </row>
    <row r="56" spans="1:22" ht="24.9" customHeight="1" x14ac:dyDescent="0.3">
      <c r="A56" s="213">
        <f t="shared" si="1"/>
        <v>52</v>
      </c>
      <c r="B56" s="214" t="s">
        <v>747</v>
      </c>
      <c r="C56" s="214" t="s">
        <v>223</v>
      </c>
      <c r="D56" s="214" t="s">
        <v>223</v>
      </c>
      <c r="E56" s="345"/>
      <c r="F56" s="299" t="s">
        <v>237</v>
      </c>
      <c r="G56" s="199" t="s">
        <v>226</v>
      </c>
      <c r="H56" s="196">
        <v>5</v>
      </c>
      <c r="I56" s="203">
        <v>102202</v>
      </c>
      <c r="J56" s="203">
        <v>13286</v>
      </c>
      <c r="K56" s="202">
        <v>120000</v>
      </c>
      <c r="L56" s="203">
        <v>102202</v>
      </c>
      <c r="M56" s="203">
        <v>13286</v>
      </c>
      <c r="N56" s="202">
        <v>120000</v>
      </c>
      <c r="O56" s="204" t="s">
        <v>3</v>
      </c>
      <c r="P56" s="204" t="s">
        <v>2</v>
      </c>
      <c r="Q56" s="204" t="s">
        <v>139</v>
      </c>
      <c r="R56" s="324" t="s">
        <v>145</v>
      </c>
      <c r="S56" s="213" t="s">
        <v>144</v>
      </c>
      <c r="T56" s="204"/>
      <c r="U56" s="204"/>
      <c r="V56" s="239">
        <f t="shared" si="0"/>
        <v>3.6983016663482611E-6</v>
      </c>
    </row>
    <row r="57" spans="1:22" ht="24.9" customHeight="1" x14ac:dyDescent="0.3">
      <c r="A57" s="213">
        <f t="shared" si="1"/>
        <v>53</v>
      </c>
      <c r="B57" s="214" t="s">
        <v>747</v>
      </c>
      <c r="C57" s="214" t="s">
        <v>223</v>
      </c>
      <c r="D57" s="214" t="s">
        <v>223</v>
      </c>
      <c r="E57" s="345"/>
      <c r="F57" s="299" t="s">
        <v>236</v>
      </c>
      <c r="G57" s="199" t="s">
        <v>235</v>
      </c>
      <c r="H57" s="196">
        <v>8</v>
      </c>
      <c r="I57" s="203">
        <v>9864000</v>
      </c>
      <c r="J57" s="203">
        <v>0</v>
      </c>
      <c r="K57" s="202">
        <v>9865000</v>
      </c>
      <c r="L57" s="203">
        <v>9864000</v>
      </c>
      <c r="M57" s="203">
        <v>0</v>
      </c>
      <c r="N57" s="202">
        <v>9865000</v>
      </c>
      <c r="O57" s="204" t="s">
        <v>3</v>
      </c>
      <c r="P57" s="204" t="s">
        <v>2</v>
      </c>
      <c r="Q57" s="204" t="s">
        <v>139</v>
      </c>
      <c r="R57" s="324" t="s">
        <v>145</v>
      </c>
      <c r="S57" s="213" t="s">
        <v>144</v>
      </c>
      <c r="T57" s="204"/>
      <c r="U57" s="204"/>
      <c r="V57" s="239">
        <f t="shared" si="0"/>
        <v>3.0403121615437995E-4</v>
      </c>
    </row>
    <row r="58" spans="1:22" ht="24.9" customHeight="1" x14ac:dyDescent="0.3">
      <c r="A58" s="213">
        <f t="shared" si="1"/>
        <v>54</v>
      </c>
      <c r="B58" s="214" t="s">
        <v>747</v>
      </c>
      <c r="C58" s="214" t="s">
        <v>223</v>
      </c>
      <c r="D58" s="214" t="s">
        <v>223</v>
      </c>
      <c r="E58" s="345"/>
      <c r="F58" s="299" t="s">
        <v>234</v>
      </c>
      <c r="G58" s="199" t="s">
        <v>226</v>
      </c>
      <c r="H58" s="196">
        <v>5</v>
      </c>
      <c r="I58" s="203">
        <v>31030</v>
      </c>
      <c r="J58" s="203">
        <v>0</v>
      </c>
      <c r="K58" s="202">
        <v>35000</v>
      </c>
      <c r="L58" s="203">
        <v>31030</v>
      </c>
      <c r="M58" s="203">
        <v>0</v>
      </c>
      <c r="N58" s="202">
        <v>35000</v>
      </c>
      <c r="O58" s="204" t="s">
        <v>3</v>
      </c>
      <c r="P58" s="204" t="s">
        <v>2</v>
      </c>
      <c r="Q58" s="204" t="s">
        <v>139</v>
      </c>
      <c r="R58" s="324" t="s">
        <v>145</v>
      </c>
      <c r="S58" s="213" t="s">
        <v>144</v>
      </c>
      <c r="T58" s="204"/>
      <c r="U58" s="204"/>
      <c r="V58" s="239">
        <f t="shared" si="0"/>
        <v>1.078671319351576E-6</v>
      </c>
    </row>
    <row r="59" spans="1:22" ht="24.9" customHeight="1" x14ac:dyDescent="0.3">
      <c r="A59" s="213">
        <f t="shared" si="1"/>
        <v>55</v>
      </c>
      <c r="B59" s="214" t="s">
        <v>747</v>
      </c>
      <c r="C59" s="214" t="s">
        <v>223</v>
      </c>
      <c r="D59" s="214" t="s">
        <v>223</v>
      </c>
      <c r="E59" s="345"/>
      <c r="F59" s="299" t="s">
        <v>233</v>
      </c>
      <c r="G59" s="199" t="s">
        <v>226</v>
      </c>
      <c r="H59" s="196">
        <v>5</v>
      </c>
      <c r="I59" s="203">
        <v>17399</v>
      </c>
      <c r="J59" s="203">
        <v>0</v>
      </c>
      <c r="K59" s="202">
        <v>20000</v>
      </c>
      <c r="L59" s="203">
        <v>17399</v>
      </c>
      <c r="M59" s="203">
        <v>0</v>
      </c>
      <c r="N59" s="202">
        <v>20000</v>
      </c>
      <c r="O59" s="204" t="s">
        <v>3</v>
      </c>
      <c r="P59" s="204" t="s">
        <v>2</v>
      </c>
      <c r="Q59" s="204" t="s">
        <v>139</v>
      </c>
      <c r="R59" s="324" t="s">
        <v>145</v>
      </c>
      <c r="S59" s="213" t="s">
        <v>144</v>
      </c>
      <c r="T59" s="204"/>
      <c r="U59" s="204"/>
      <c r="V59" s="239">
        <f t="shared" si="0"/>
        <v>6.1638361105804345E-7</v>
      </c>
    </row>
    <row r="60" spans="1:22" ht="24.9" customHeight="1" x14ac:dyDescent="0.3">
      <c r="A60" s="213">
        <f t="shared" si="1"/>
        <v>56</v>
      </c>
      <c r="B60" s="214" t="s">
        <v>747</v>
      </c>
      <c r="C60" s="214" t="s">
        <v>223</v>
      </c>
      <c r="D60" s="214" t="s">
        <v>223</v>
      </c>
      <c r="E60" s="345"/>
      <c r="F60" s="299" t="s">
        <v>232</v>
      </c>
      <c r="G60" s="199" t="s">
        <v>226</v>
      </c>
      <c r="H60" s="196">
        <v>5</v>
      </c>
      <c r="I60" s="203">
        <v>126948</v>
      </c>
      <c r="J60" s="203">
        <v>0</v>
      </c>
      <c r="K60" s="202">
        <v>130000</v>
      </c>
      <c r="L60" s="203">
        <v>126948</v>
      </c>
      <c r="M60" s="203">
        <v>0</v>
      </c>
      <c r="N60" s="202">
        <v>130000</v>
      </c>
      <c r="O60" s="204" t="s">
        <v>3</v>
      </c>
      <c r="P60" s="204" t="s">
        <v>2</v>
      </c>
      <c r="Q60" s="204" t="s">
        <v>139</v>
      </c>
      <c r="R60" s="324" t="s">
        <v>145</v>
      </c>
      <c r="S60" s="213" t="s">
        <v>144</v>
      </c>
      <c r="T60" s="204"/>
      <c r="U60" s="204"/>
      <c r="V60" s="239">
        <f t="shared" si="0"/>
        <v>4.0064934718772824E-6</v>
      </c>
    </row>
    <row r="61" spans="1:22" ht="24.9" customHeight="1" x14ac:dyDescent="0.3">
      <c r="A61" s="213">
        <f t="shared" si="1"/>
        <v>57</v>
      </c>
      <c r="B61" s="214" t="s">
        <v>747</v>
      </c>
      <c r="C61" s="214" t="s">
        <v>223</v>
      </c>
      <c r="D61" s="214" t="s">
        <v>223</v>
      </c>
      <c r="E61" s="345"/>
      <c r="F61" s="299" t="s">
        <v>231</v>
      </c>
      <c r="G61" s="199" t="s">
        <v>226</v>
      </c>
      <c r="H61" s="196">
        <v>5</v>
      </c>
      <c r="I61" s="203">
        <v>6850</v>
      </c>
      <c r="J61" s="203">
        <v>0</v>
      </c>
      <c r="K61" s="202">
        <v>10000</v>
      </c>
      <c r="L61" s="203">
        <v>6850</v>
      </c>
      <c r="M61" s="203">
        <v>0</v>
      </c>
      <c r="N61" s="202">
        <v>10000</v>
      </c>
      <c r="O61" s="204" t="s">
        <v>3</v>
      </c>
      <c r="P61" s="204" t="s">
        <v>2</v>
      </c>
      <c r="Q61" s="204" t="s">
        <v>139</v>
      </c>
      <c r="R61" s="324" t="s">
        <v>145</v>
      </c>
      <c r="S61" s="213" t="s">
        <v>144</v>
      </c>
      <c r="T61" s="204"/>
      <c r="U61" s="204"/>
      <c r="V61" s="239">
        <f t="shared" si="0"/>
        <v>3.0819180552902172E-7</v>
      </c>
    </row>
    <row r="62" spans="1:22" ht="24.9" customHeight="1" x14ac:dyDescent="0.3">
      <c r="A62" s="213">
        <f t="shared" si="1"/>
        <v>58</v>
      </c>
      <c r="B62" s="214" t="s">
        <v>747</v>
      </c>
      <c r="C62" s="214" t="s">
        <v>223</v>
      </c>
      <c r="D62" s="214" t="s">
        <v>223</v>
      </c>
      <c r="E62" s="345"/>
      <c r="F62" s="299" t="s">
        <v>230</v>
      </c>
      <c r="G62" s="199" t="s">
        <v>226</v>
      </c>
      <c r="H62" s="196">
        <v>5</v>
      </c>
      <c r="I62" s="203">
        <v>41100</v>
      </c>
      <c r="J62" s="203">
        <v>0</v>
      </c>
      <c r="K62" s="202">
        <v>45000</v>
      </c>
      <c r="L62" s="203">
        <v>41100</v>
      </c>
      <c r="M62" s="203">
        <v>0</v>
      </c>
      <c r="N62" s="202">
        <v>45000</v>
      </c>
      <c r="O62" s="204" t="s">
        <v>3</v>
      </c>
      <c r="P62" s="204" t="s">
        <v>2</v>
      </c>
      <c r="Q62" s="204" t="s">
        <v>139</v>
      </c>
      <c r="R62" s="324" t="s">
        <v>145</v>
      </c>
      <c r="S62" s="213" t="s">
        <v>144</v>
      </c>
      <c r="T62" s="204"/>
      <c r="U62" s="204"/>
      <c r="V62" s="239">
        <f t="shared" si="0"/>
        <v>1.3868631248805978E-6</v>
      </c>
    </row>
    <row r="63" spans="1:22" ht="24.9" customHeight="1" x14ac:dyDescent="0.3">
      <c r="A63" s="213">
        <f t="shared" si="1"/>
        <v>59</v>
      </c>
      <c r="B63" s="214" t="s">
        <v>747</v>
      </c>
      <c r="C63" s="214" t="s">
        <v>223</v>
      </c>
      <c r="D63" s="214" t="s">
        <v>223</v>
      </c>
      <c r="E63" s="345"/>
      <c r="F63" s="299" t="s">
        <v>229</v>
      </c>
      <c r="G63" s="199" t="s">
        <v>226</v>
      </c>
      <c r="H63" s="196">
        <v>5</v>
      </c>
      <c r="I63" s="203">
        <v>102750</v>
      </c>
      <c r="J63" s="203">
        <v>0</v>
      </c>
      <c r="K63" s="202">
        <v>105000</v>
      </c>
      <c r="L63" s="203">
        <v>102750</v>
      </c>
      <c r="M63" s="203">
        <v>0</v>
      </c>
      <c r="N63" s="202">
        <v>105000</v>
      </c>
      <c r="O63" s="204" t="s">
        <v>3</v>
      </c>
      <c r="P63" s="204" t="s">
        <v>2</v>
      </c>
      <c r="Q63" s="204" t="s">
        <v>139</v>
      </c>
      <c r="R63" s="324" t="s">
        <v>145</v>
      </c>
      <c r="S63" s="213" t="s">
        <v>144</v>
      </c>
      <c r="T63" s="204"/>
      <c r="U63" s="204"/>
      <c r="V63" s="239">
        <f t="shared" si="0"/>
        <v>3.2360139580547285E-6</v>
      </c>
    </row>
    <row r="64" spans="1:22" ht="24.9" customHeight="1" x14ac:dyDescent="0.3">
      <c r="A64" s="213">
        <f t="shared" si="1"/>
        <v>60</v>
      </c>
      <c r="B64" s="214" t="s">
        <v>747</v>
      </c>
      <c r="C64" s="214" t="s">
        <v>223</v>
      </c>
      <c r="D64" s="214" t="s">
        <v>223</v>
      </c>
      <c r="E64" s="345"/>
      <c r="F64" s="299" t="s">
        <v>228</v>
      </c>
      <c r="G64" s="199" t="s">
        <v>226</v>
      </c>
      <c r="H64" s="196">
        <v>5</v>
      </c>
      <c r="I64" s="203">
        <v>6850</v>
      </c>
      <c r="J64" s="203">
        <v>0</v>
      </c>
      <c r="K64" s="202">
        <v>10000</v>
      </c>
      <c r="L64" s="203">
        <v>6850</v>
      </c>
      <c r="M64" s="203">
        <v>0</v>
      </c>
      <c r="N64" s="202">
        <v>10000</v>
      </c>
      <c r="O64" s="204" t="s">
        <v>3</v>
      </c>
      <c r="P64" s="204" t="s">
        <v>2</v>
      </c>
      <c r="Q64" s="204" t="s">
        <v>139</v>
      </c>
      <c r="R64" s="324" t="s">
        <v>145</v>
      </c>
      <c r="S64" s="213" t="s">
        <v>144</v>
      </c>
      <c r="T64" s="204"/>
      <c r="U64" s="204"/>
      <c r="V64" s="239">
        <f t="shared" si="0"/>
        <v>3.0819180552902172E-7</v>
      </c>
    </row>
    <row r="65" spans="1:22" ht="33.75" customHeight="1" x14ac:dyDescent="0.3">
      <c r="A65" s="213">
        <f t="shared" si="1"/>
        <v>61</v>
      </c>
      <c r="B65" s="214" t="s">
        <v>747</v>
      </c>
      <c r="C65" s="214" t="s">
        <v>223</v>
      </c>
      <c r="D65" s="214" t="s">
        <v>223</v>
      </c>
      <c r="E65" s="345"/>
      <c r="F65" s="299" t="s">
        <v>227</v>
      </c>
      <c r="G65" s="199" t="s">
        <v>226</v>
      </c>
      <c r="H65" s="196">
        <v>5</v>
      </c>
      <c r="I65" s="203">
        <v>85625</v>
      </c>
      <c r="J65" s="203">
        <v>0</v>
      </c>
      <c r="K65" s="202">
        <v>90000</v>
      </c>
      <c r="L65" s="203">
        <v>85625</v>
      </c>
      <c r="M65" s="203">
        <v>0</v>
      </c>
      <c r="N65" s="202">
        <v>90000</v>
      </c>
      <c r="O65" s="204" t="s">
        <v>3</v>
      </c>
      <c r="P65" s="204" t="s">
        <v>2</v>
      </c>
      <c r="Q65" s="204" t="s">
        <v>139</v>
      </c>
      <c r="R65" s="324" t="s">
        <v>145</v>
      </c>
      <c r="S65" s="213" t="s">
        <v>144</v>
      </c>
      <c r="T65" s="204"/>
      <c r="U65" s="204"/>
      <c r="V65" s="239">
        <f t="shared" si="0"/>
        <v>2.7737262497611955E-6</v>
      </c>
    </row>
    <row r="66" spans="1:22" ht="37.5" customHeight="1" x14ac:dyDescent="0.3">
      <c r="A66" s="213">
        <f t="shared" si="1"/>
        <v>62</v>
      </c>
      <c r="B66" s="214" t="s">
        <v>747</v>
      </c>
      <c r="C66" s="214" t="s">
        <v>223</v>
      </c>
      <c r="D66" s="214" t="s">
        <v>223</v>
      </c>
      <c r="E66" s="345"/>
      <c r="F66" s="299" t="s">
        <v>225</v>
      </c>
      <c r="G66" s="199" t="s">
        <v>224</v>
      </c>
      <c r="H66" s="196">
        <v>1</v>
      </c>
      <c r="I66" s="203">
        <v>195700</v>
      </c>
      <c r="J66" s="203">
        <v>25441</v>
      </c>
      <c r="K66" s="202">
        <v>225000</v>
      </c>
      <c r="L66" s="203">
        <v>195700</v>
      </c>
      <c r="M66" s="203">
        <v>25441</v>
      </c>
      <c r="N66" s="202">
        <v>225000</v>
      </c>
      <c r="O66" s="204" t="s">
        <v>3</v>
      </c>
      <c r="P66" s="204" t="s">
        <v>2</v>
      </c>
      <c r="Q66" s="204" t="s">
        <v>139</v>
      </c>
      <c r="R66" s="324" t="s">
        <v>145</v>
      </c>
      <c r="S66" s="213" t="s">
        <v>144</v>
      </c>
      <c r="T66" s="204"/>
      <c r="U66" s="204"/>
      <c r="V66" s="239">
        <f t="shared" si="0"/>
        <v>6.9343156244029892E-6</v>
      </c>
    </row>
    <row r="67" spans="1:22" ht="24.9" customHeight="1" x14ac:dyDescent="0.3">
      <c r="A67" s="213">
        <f t="shared" si="1"/>
        <v>63</v>
      </c>
      <c r="B67" s="214" t="s">
        <v>747</v>
      </c>
      <c r="C67" s="214" t="s">
        <v>223</v>
      </c>
      <c r="D67" s="214" t="s">
        <v>223</v>
      </c>
      <c r="E67" s="345"/>
      <c r="F67" s="299" t="s">
        <v>222</v>
      </c>
      <c r="G67" s="199" t="s">
        <v>221</v>
      </c>
      <c r="H67" s="196">
        <v>3</v>
      </c>
      <c r="I67" s="203">
        <v>3472950</v>
      </c>
      <c r="J67" s="203">
        <v>451484</v>
      </c>
      <c r="K67" s="202">
        <v>3925000</v>
      </c>
      <c r="L67" s="203">
        <v>3472950</v>
      </c>
      <c r="M67" s="203">
        <v>451484</v>
      </c>
      <c r="N67" s="202">
        <v>3925000</v>
      </c>
      <c r="O67" s="204" t="s">
        <v>3</v>
      </c>
      <c r="P67" s="204" t="s">
        <v>2</v>
      </c>
      <c r="Q67" s="204" t="s">
        <v>139</v>
      </c>
      <c r="R67" s="324" t="s">
        <v>145</v>
      </c>
      <c r="S67" s="213" t="s">
        <v>144</v>
      </c>
      <c r="T67" s="204"/>
      <c r="U67" s="204"/>
      <c r="V67" s="239">
        <f t="shared" si="0"/>
        <v>1.2096528367014104E-4</v>
      </c>
    </row>
    <row r="68" spans="1:22" ht="24.9" customHeight="1" x14ac:dyDescent="0.3">
      <c r="A68" s="213">
        <f t="shared" si="1"/>
        <v>64</v>
      </c>
      <c r="B68" s="214" t="s">
        <v>747</v>
      </c>
      <c r="C68" s="214" t="s">
        <v>150</v>
      </c>
      <c r="D68" s="214" t="s">
        <v>150</v>
      </c>
      <c r="E68" s="345" t="s">
        <v>220</v>
      </c>
      <c r="F68" s="214" t="s">
        <v>219</v>
      </c>
      <c r="G68" s="197" t="s">
        <v>218</v>
      </c>
      <c r="H68" s="196">
        <v>1</v>
      </c>
      <c r="I68" s="203">
        <v>824031</v>
      </c>
      <c r="J68" s="203">
        <v>107124</v>
      </c>
      <c r="K68" s="202">
        <v>935000</v>
      </c>
      <c r="L68" s="203">
        <v>824031</v>
      </c>
      <c r="M68" s="203">
        <v>107124</v>
      </c>
      <c r="N68" s="202">
        <v>935000</v>
      </c>
      <c r="O68" s="204" t="s">
        <v>3</v>
      </c>
      <c r="P68" s="204" t="s">
        <v>2</v>
      </c>
      <c r="Q68" s="204" t="s">
        <v>1</v>
      </c>
      <c r="R68" s="324">
        <v>45047</v>
      </c>
      <c r="S68" s="213" t="s">
        <v>189</v>
      </c>
      <c r="T68" s="204"/>
      <c r="U68" s="204"/>
      <c r="V68" s="239">
        <f t="shared" si="0"/>
        <v>2.8815933816963535E-5</v>
      </c>
    </row>
    <row r="69" spans="1:22" ht="24.9" customHeight="1" x14ac:dyDescent="0.3">
      <c r="A69" s="213">
        <f t="shared" si="1"/>
        <v>65</v>
      </c>
      <c r="B69" s="214" t="s">
        <v>747</v>
      </c>
      <c r="C69" s="214" t="s">
        <v>150</v>
      </c>
      <c r="D69" s="214" t="s">
        <v>150</v>
      </c>
      <c r="E69" s="345"/>
      <c r="F69" s="214" t="s">
        <v>217</v>
      </c>
      <c r="G69" s="197" t="s">
        <v>216</v>
      </c>
      <c r="H69" s="196">
        <v>2</v>
      </c>
      <c r="I69" s="203">
        <v>1984192</v>
      </c>
      <c r="J69" s="203">
        <v>257945</v>
      </c>
      <c r="K69" s="202">
        <v>2245000</v>
      </c>
      <c r="L69" s="203">
        <v>1984192</v>
      </c>
      <c r="M69" s="203">
        <v>257945</v>
      </c>
      <c r="N69" s="202">
        <v>2245000</v>
      </c>
      <c r="O69" s="204" t="s">
        <v>3</v>
      </c>
      <c r="P69" s="204" t="s">
        <v>2</v>
      </c>
      <c r="Q69" s="204" t="s">
        <v>1</v>
      </c>
      <c r="R69" s="324">
        <v>45047</v>
      </c>
      <c r="S69" s="213" t="s">
        <v>189</v>
      </c>
      <c r="T69" s="204"/>
      <c r="U69" s="204"/>
      <c r="V69" s="239">
        <f t="shared" ref="V69:V132" si="2">+K69/$K$688</f>
        <v>6.9189060341265382E-5</v>
      </c>
    </row>
    <row r="70" spans="1:22" ht="24.9" customHeight="1" x14ac:dyDescent="0.3">
      <c r="A70" s="213">
        <f t="shared" si="1"/>
        <v>66</v>
      </c>
      <c r="B70" s="214" t="s">
        <v>747</v>
      </c>
      <c r="C70" s="214" t="s">
        <v>150</v>
      </c>
      <c r="D70" s="214" t="s">
        <v>150</v>
      </c>
      <c r="E70" s="345"/>
      <c r="F70" s="214" t="s">
        <v>215</v>
      </c>
      <c r="G70" s="197" t="s">
        <v>204</v>
      </c>
      <c r="H70" s="196">
        <v>1</v>
      </c>
      <c r="I70" s="203">
        <v>76168</v>
      </c>
      <c r="J70" s="203">
        <v>9902</v>
      </c>
      <c r="K70" s="202">
        <v>90000</v>
      </c>
      <c r="L70" s="203">
        <v>76168</v>
      </c>
      <c r="M70" s="203">
        <v>9902</v>
      </c>
      <c r="N70" s="202">
        <v>90000</v>
      </c>
      <c r="O70" s="204" t="s">
        <v>3</v>
      </c>
      <c r="P70" s="204" t="s">
        <v>2</v>
      </c>
      <c r="Q70" s="204" t="s">
        <v>1</v>
      </c>
      <c r="R70" s="324">
        <v>45047</v>
      </c>
      <c r="S70" s="214" t="s">
        <v>189</v>
      </c>
      <c r="T70" s="204"/>
      <c r="U70" s="204"/>
      <c r="V70" s="239">
        <f t="shared" si="2"/>
        <v>2.7737262497611955E-6</v>
      </c>
    </row>
    <row r="71" spans="1:22" ht="24.9" customHeight="1" x14ac:dyDescent="0.3">
      <c r="A71" s="213">
        <f t="shared" ref="A71:A134" si="3">+A70+1</f>
        <v>67</v>
      </c>
      <c r="B71" s="214" t="s">
        <v>747</v>
      </c>
      <c r="C71" s="214" t="s">
        <v>150</v>
      </c>
      <c r="D71" s="214" t="s">
        <v>150</v>
      </c>
      <c r="E71" s="345"/>
      <c r="F71" s="214" t="s">
        <v>214</v>
      </c>
      <c r="G71" s="197" t="s">
        <v>204</v>
      </c>
      <c r="H71" s="196">
        <v>3</v>
      </c>
      <c r="I71" s="203">
        <v>52292</v>
      </c>
      <c r="J71" s="203">
        <v>6837</v>
      </c>
      <c r="K71" s="202">
        <v>60000</v>
      </c>
      <c r="L71" s="203">
        <v>52292</v>
      </c>
      <c r="M71" s="203">
        <v>6837</v>
      </c>
      <c r="N71" s="202">
        <v>60000</v>
      </c>
      <c r="O71" s="204" t="s">
        <v>3</v>
      </c>
      <c r="P71" s="204" t="s">
        <v>2</v>
      </c>
      <c r="Q71" s="204" t="s">
        <v>1</v>
      </c>
      <c r="R71" s="324">
        <v>45047</v>
      </c>
      <c r="S71" s="214" t="s">
        <v>189</v>
      </c>
      <c r="T71" s="204"/>
      <c r="U71" s="204"/>
      <c r="V71" s="239">
        <f t="shared" si="2"/>
        <v>1.8491508331741306E-6</v>
      </c>
    </row>
    <row r="72" spans="1:22" ht="24.9" customHeight="1" x14ac:dyDescent="0.3">
      <c r="A72" s="213">
        <f t="shared" si="3"/>
        <v>68</v>
      </c>
      <c r="B72" s="214" t="s">
        <v>747</v>
      </c>
      <c r="C72" s="214" t="s">
        <v>150</v>
      </c>
      <c r="D72" s="214" t="s">
        <v>150</v>
      </c>
      <c r="E72" s="345"/>
      <c r="F72" s="214" t="s">
        <v>213</v>
      </c>
      <c r="G72" s="197" t="s">
        <v>204</v>
      </c>
      <c r="H72" s="196">
        <v>3</v>
      </c>
      <c r="I72" s="203">
        <v>102585</v>
      </c>
      <c r="J72" s="203">
        <v>13336</v>
      </c>
      <c r="K72" s="202">
        <v>120000</v>
      </c>
      <c r="L72" s="203">
        <v>102585</v>
      </c>
      <c r="M72" s="203">
        <v>13336</v>
      </c>
      <c r="N72" s="202">
        <v>120000</v>
      </c>
      <c r="O72" s="204" t="s">
        <v>3</v>
      </c>
      <c r="P72" s="204" t="s">
        <v>2</v>
      </c>
      <c r="Q72" s="204" t="s">
        <v>1</v>
      </c>
      <c r="R72" s="324">
        <v>45047</v>
      </c>
      <c r="S72" s="214" t="s">
        <v>189</v>
      </c>
      <c r="T72" s="204"/>
      <c r="U72" s="204"/>
      <c r="V72" s="239">
        <f t="shared" si="2"/>
        <v>3.6983016663482611E-6</v>
      </c>
    </row>
    <row r="73" spans="1:22" ht="24.9" customHeight="1" x14ac:dyDescent="0.3">
      <c r="A73" s="213">
        <f t="shared" si="3"/>
        <v>69</v>
      </c>
      <c r="B73" s="214" t="s">
        <v>747</v>
      </c>
      <c r="C73" s="214" t="s">
        <v>150</v>
      </c>
      <c r="D73" s="214" t="s">
        <v>150</v>
      </c>
      <c r="E73" s="345"/>
      <c r="F73" s="214" t="s">
        <v>212</v>
      </c>
      <c r="G73" s="197" t="s">
        <v>204</v>
      </c>
      <c r="H73" s="196">
        <v>1</v>
      </c>
      <c r="I73" s="203">
        <v>182362</v>
      </c>
      <c r="J73" s="203">
        <v>23707</v>
      </c>
      <c r="K73" s="202">
        <v>210000</v>
      </c>
      <c r="L73" s="203">
        <v>182362</v>
      </c>
      <c r="M73" s="203">
        <v>23707</v>
      </c>
      <c r="N73" s="202">
        <v>210000</v>
      </c>
      <c r="O73" s="204" t="s">
        <v>3</v>
      </c>
      <c r="P73" s="204" t="s">
        <v>2</v>
      </c>
      <c r="Q73" s="204" t="s">
        <v>1</v>
      </c>
      <c r="R73" s="324">
        <v>45047</v>
      </c>
      <c r="S73" s="214" t="s">
        <v>189</v>
      </c>
      <c r="T73" s="204"/>
      <c r="U73" s="204"/>
      <c r="V73" s="239">
        <f t="shared" si="2"/>
        <v>6.4720279161094571E-6</v>
      </c>
    </row>
    <row r="74" spans="1:22" ht="24.9" customHeight="1" x14ac:dyDescent="0.3">
      <c r="A74" s="213">
        <f t="shared" si="3"/>
        <v>70</v>
      </c>
      <c r="B74" s="214" t="s">
        <v>747</v>
      </c>
      <c r="C74" s="214" t="s">
        <v>150</v>
      </c>
      <c r="D74" s="214" t="s">
        <v>150</v>
      </c>
      <c r="E74" s="345"/>
      <c r="F74" s="214" t="s">
        <v>211</v>
      </c>
      <c r="G74" s="197" t="s">
        <v>204</v>
      </c>
      <c r="H74" s="212">
        <v>2</v>
      </c>
      <c r="I74" s="203">
        <v>145137</v>
      </c>
      <c r="J74" s="203">
        <v>18868</v>
      </c>
      <c r="K74" s="202">
        <v>165000</v>
      </c>
      <c r="L74" s="203">
        <v>145137</v>
      </c>
      <c r="M74" s="203">
        <v>18868</v>
      </c>
      <c r="N74" s="202">
        <v>165000</v>
      </c>
      <c r="O74" s="204" t="s">
        <v>3</v>
      </c>
      <c r="P74" s="204" t="s">
        <v>2</v>
      </c>
      <c r="Q74" s="204" t="s">
        <v>1</v>
      </c>
      <c r="R74" s="324">
        <v>45047</v>
      </c>
      <c r="S74" s="214" t="s">
        <v>189</v>
      </c>
      <c r="T74" s="204"/>
      <c r="U74" s="204"/>
      <c r="V74" s="239">
        <f t="shared" si="2"/>
        <v>5.0851647912288589E-6</v>
      </c>
    </row>
    <row r="75" spans="1:22" ht="24.9" customHeight="1" x14ac:dyDescent="0.3">
      <c r="A75" s="213">
        <f t="shared" si="3"/>
        <v>71</v>
      </c>
      <c r="B75" s="214" t="s">
        <v>747</v>
      </c>
      <c r="C75" s="214" t="s">
        <v>150</v>
      </c>
      <c r="D75" s="214" t="s">
        <v>150</v>
      </c>
      <c r="E75" s="345"/>
      <c r="F75" s="214" t="s">
        <v>210</v>
      </c>
      <c r="G75" s="197" t="s">
        <v>204</v>
      </c>
      <c r="H75" s="196">
        <v>1</v>
      </c>
      <c r="I75" s="203">
        <v>1581391</v>
      </c>
      <c r="J75" s="203">
        <v>205581</v>
      </c>
      <c r="K75" s="202">
        <v>1790000</v>
      </c>
      <c r="L75" s="203">
        <v>1581391</v>
      </c>
      <c r="M75" s="203">
        <v>205581</v>
      </c>
      <c r="N75" s="202">
        <v>1790000</v>
      </c>
      <c r="O75" s="204" t="s">
        <v>3</v>
      </c>
      <c r="P75" s="204" t="s">
        <v>2</v>
      </c>
      <c r="Q75" s="204" t="s">
        <v>1</v>
      </c>
      <c r="R75" s="324">
        <v>45047</v>
      </c>
      <c r="S75" s="214" t="s">
        <v>189</v>
      </c>
      <c r="T75" s="204"/>
      <c r="U75" s="204"/>
      <c r="V75" s="239">
        <f t="shared" si="2"/>
        <v>5.516633318969489E-5</v>
      </c>
    </row>
    <row r="76" spans="1:22" ht="24.9" customHeight="1" x14ac:dyDescent="0.3">
      <c r="A76" s="213">
        <f t="shared" si="3"/>
        <v>72</v>
      </c>
      <c r="B76" s="214" t="s">
        <v>747</v>
      </c>
      <c r="C76" s="214" t="s">
        <v>150</v>
      </c>
      <c r="D76" s="214" t="s">
        <v>150</v>
      </c>
      <c r="E76" s="345"/>
      <c r="F76" s="214" t="s">
        <v>209</v>
      </c>
      <c r="G76" s="197" t="s">
        <v>204</v>
      </c>
      <c r="H76" s="196">
        <v>2</v>
      </c>
      <c r="I76" s="203">
        <v>1479844</v>
      </c>
      <c r="J76" s="203">
        <v>192380</v>
      </c>
      <c r="K76" s="202">
        <v>1675000</v>
      </c>
      <c r="L76" s="203">
        <v>1479844</v>
      </c>
      <c r="M76" s="203">
        <v>192380</v>
      </c>
      <c r="N76" s="202">
        <v>1675000</v>
      </c>
      <c r="O76" s="204" t="s">
        <v>3</v>
      </c>
      <c r="P76" s="204" t="s">
        <v>2</v>
      </c>
      <c r="Q76" s="204" t="s">
        <v>1</v>
      </c>
      <c r="R76" s="324">
        <v>45047</v>
      </c>
      <c r="S76" s="214" t="s">
        <v>189</v>
      </c>
      <c r="T76" s="204"/>
      <c r="U76" s="204"/>
      <c r="V76" s="239">
        <f t="shared" si="2"/>
        <v>5.1622127426111141E-5</v>
      </c>
    </row>
    <row r="77" spans="1:22" ht="24.9" customHeight="1" x14ac:dyDescent="0.3">
      <c r="A77" s="213">
        <f t="shared" si="3"/>
        <v>73</v>
      </c>
      <c r="B77" s="214" t="s">
        <v>747</v>
      </c>
      <c r="C77" s="214" t="s">
        <v>150</v>
      </c>
      <c r="D77" s="214" t="s">
        <v>150</v>
      </c>
      <c r="E77" s="345"/>
      <c r="F77" s="214" t="s">
        <v>208</v>
      </c>
      <c r="G77" s="197" t="s">
        <v>204</v>
      </c>
      <c r="H77" s="196">
        <v>1</v>
      </c>
      <c r="I77" s="203">
        <v>252577</v>
      </c>
      <c r="J77" s="203">
        <v>32835</v>
      </c>
      <c r="K77" s="202">
        <v>290000</v>
      </c>
      <c r="L77" s="203">
        <v>252577</v>
      </c>
      <c r="M77" s="203">
        <v>32835</v>
      </c>
      <c r="N77" s="202">
        <v>290000</v>
      </c>
      <c r="O77" s="204" t="s">
        <v>3</v>
      </c>
      <c r="P77" s="204" t="s">
        <v>2</v>
      </c>
      <c r="Q77" s="204" t="s">
        <v>1</v>
      </c>
      <c r="R77" s="324">
        <v>45047</v>
      </c>
      <c r="S77" s="214" t="s">
        <v>189</v>
      </c>
      <c r="T77" s="204"/>
      <c r="U77" s="204"/>
      <c r="V77" s="239">
        <f t="shared" si="2"/>
        <v>8.9375623603416309E-6</v>
      </c>
    </row>
    <row r="78" spans="1:22" ht="24.9" customHeight="1" x14ac:dyDescent="0.3">
      <c r="A78" s="213">
        <f t="shared" si="3"/>
        <v>74</v>
      </c>
      <c r="B78" s="214" t="s">
        <v>747</v>
      </c>
      <c r="C78" s="214" t="s">
        <v>150</v>
      </c>
      <c r="D78" s="214" t="s">
        <v>150</v>
      </c>
      <c r="E78" s="345"/>
      <c r="F78" s="214" t="s">
        <v>207</v>
      </c>
      <c r="G78" s="197" t="s">
        <v>204</v>
      </c>
      <c r="H78" s="196">
        <v>2</v>
      </c>
      <c r="I78" s="203">
        <v>1848557</v>
      </c>
      <c r="J78" s="203">
        <v>240312</v>
      </c>
      <c r="K78" s="202">
        <v>2090000</v>
      </c>
      <c r="L78" s="203">
        <v>1848557</v>
      </c>
      <c r="M78" s="203">
        <v>240312</v>
      </c>
      <c r="N78" s="202">
        <v>2090000</v>
      </c>
      <c r="O78" s="204" t="s">
        <v>3</v>
      </c>
      <c r="P78" s="204" t="s">
        <v>2</v>
      </c>
      <c r="Q78" s="204" t="s">
        <v>1</v>
      </c>
      <c r="R78" s="324">
        <v>45047</v>
      </c>
      <c r="S78" s="214" t="s">
        <v>189</v>
      </c>
      <c r="T78" s="204"/>
      <c r="U78" s="204"/>
      <c r="V78" s="239">
        <f t="shared" si="2"/>
        <v>6.441208735556555E-5</v>
      </c>
    </row>
    <row r="79" spans="1:22" ht="24.9" customHeight="1" x14ac:dyDescent="0.3">
      <c r="A79" s="213">
        <f t="shared" si="3"/>
        <v>75</v>
      </c>
      <c r="B79" s="214" t="s">
        <v>747</v>
      </c>
      <c r="C79" s="214" t="s">
        <v>150</v>
      </c>
      <c r="D79" s="214" t="s">
        <v>150</v>
      </c>
      <c r="E79" s="345"/>
      <c r="F79" s="214" t="s">
        <v>206</v>
      </c>
      <c r="G79" s="197" t="s">
        <v>204</v>
      </c>
      <c r="H79" s="196">
        <v>2</v>
      </c>
      <c r="I79" s="203">
        <v>155279</v>
      </c>
      <c r="J79" s="203">
        <v>20186</v>
      </c>
      <c r="K79" s="202">
        <v>180000</v>
      </c>
      <c r="L79" s="203">
        <v>155279</v>
      </c>
      <c r="M79" s="203">
        <v>20186</v>
      </c>
      <c r="N79" s="202">
        <v>180000</v>
      </c>
      <c r="O79" s="204" t="s">
        <v>3</v>
      </c>
      <c r="P79" s="204" t="s">
        <v>2</v>
      </c>
      <c r="Q79" s="204" t="s">
        <v>1</v>
      </c>
      <c r="R79" s="324">
        <v>45047</v>
      </c>
      <c r="S79" s="214" t="s">
        <v>189</v>
      </c>
      <c r="T79" s="204"/>
      <c r="U79" s="204"/>
      <c r="V79" s="239">
        <f t="shared" si="2"/>
        <v>5.547452499522391E-6</v>
      </c>
    </row>
    <row r="80" spans="1:22" ht="24.9" customHeight="1" x14ac:dyDescent="0.3">
      <c r="A80" s="213">
        <f t="shared" si="3"/>
        <v>76</v>
      </c>
      <c r="B80" s="214" t="s">
        <v>747</v>
      </c>
      <c r="C80" s="214" t="s">
        <v>150</v>
      </c>
      <c r="D80" s="214" t="s">
        <v>150</v>
      </c>
      <c r="E80" s="345"/>
      <c r="F80" s="214" t="s">
        <v>205</v>
      </c>
      <c r="G80" s="197" t="s">
        <v>204</v>
      </c>
      <c r="H80" s="196">
        <v>2</v>
      </c>
      <c r="I80" s="203">
        <v>292839</v>
      </c>
      <c r="J80" s="203">
        <v>38069</v>
      </c>
      <c r="K80" s="202">
        <v>335000</v>
      </c>
      <c r="L80" s="203">
        <v>292839</v>
      </c>
      <c r="M80" s="203">
        <v>38069</v>
      </c>
      <c r="N80" s="202">
        <v>335000</v>
      </c>
      <c r="O80" s="204" t="s">
        <v>3</v>
      </c>
      <c r="P80" s="204" t="s">
        <v>2</v>
      </c>
      <c r="Q80" s="204" t="s">
        <v>1</v>
      </c>
      <c r="R80" s="324">
        <v>45047</v>
      </c>
      <c r="S80" s="214" t="s">
        <v>189</v>
      </c>
      <c r="T80" s="204"/>
      <c r="U80" s="204"/>
      <c r="V80" s="239">
        <f t="shared" si="2"/>
        <v>1.0324425485222228E-5</v>
      </c>
    </row>
    <row r="81" spans="1:22" ht="24.9" customHeight="1" x14ac:dyDescent="0.3">
      <c r="A81" s="213">
        <f t="shared" si="3"/>
        <v>77</v>
      </c>
      <c r="B81" s="214" t="s">
        <v>747</v>
      </c>
      <c r="C81" s="214" t="s">
        <v>150</v>
      </c>
      <c r="D81" s="214" t="s">
        <v>150</v>
      </c>
      <c r="E81" s="345"/>
      <c r="F81" s="214" t="s">
        <v>203</v>
      </c>
      <c r="G81" s="197" t="s">
        <v>202</v>
      </c>
      <c r="H81" s="196">
        <v>1</v>
      </c>
      <c r="I81" s="203">
        <v>190447</v>
      </c>
      <c r="J81" s="203">
        <v>24758</v>
      </c>
      <c r="K81" s="202">
        <v>220000</v>
      </c>
      <c r="L81" s="203">
        <v>190447</v>
      </c>
      <c r="M81" s="203">
        <v>24758</v>
      </c>
      <c r="N81" s="202">
        <v>220000</v>
      </c>
      <c r="O81" s="204" t="s">
        <v>3</v>
      </c>
      <c r="P81" s="204" t="s">
        <v>2</v>
      </c>
      <c r="Q81" s="204" t="s">
        <v>1</v>
      </c>
      <c r="R81" s="324">
        <v>45047</v>
      </c>
      <c r="S81" s="214" t="s">
        <v>189</v>
      </c>
      <c r="T81" s="204"/>
      <c r="U81" s="204"/>
      <c r="V81" s="239">
        <f t="shared" si="2"/>
        <v>6.7802197216384788E-6</v>
      </c>
    </row>
    <row r="82" spans="1:22" ht="24.9" customHeight="1" x14ac:dyDescent="0.3">
      <c r="A82" s="213">
        <f t="shared" si="3"/>
        <v>78</v>
      </c>
      <c r="B82" s="214" t="s">
        <v>747</v>
      </c>
      <c r="C82" s="214" t="s">
        <v>150</v>
      </c>
      <c r="D82" s="214" t="s">
        <v>150</v>
      </c>
      <c r="E82" s="345"/>
      <c r="F82" s="214" t="s">
        <v>201</v>
      </c>
      <c r="G82" s="197" t="s">
        <v>200</v>
      </c>
      <c r="H82" s="196">
        <v>4</v>
      </c>
      <c r="I82" s="203">
        <v>5559940</v>
      </c>
      <c r="J82" s="203">
        <v>722792</v>
      </c>
      <c r="K82" s="202">
        <v>6285000</v>
      </c>
      <c r="L82" s="203">
        <v>5559940</v>
      </c>
      <c r="M82" s="203">
        <v>722792</v>
      </c>
      <c r="N82" s="202">
        <v>6285000</v>
      </c>
      <c r="O82" s="204" t="s">
        <v>3</v>
      </c>
      <c r="P82" s="204" t="s">
        <v>2</v>
      </c>
      <c r="Q82" s="204" t="s">
        <v>1</v>
      </c>
      <c r="R82" s="324">
        <v>45047</v>
      </c>
      <c r="S82" s="214" t="s">
        <v>189</v>
      </c>
      <c r="T82" s="204"/>
      <c r="U82" s="204"/>
      <c r="V82" s="239">
        <f t="shared" si="2"/>
        <v>1.9369854977499017E-4</v>
      </c>
    </row>
    <row r="83" spans="1:22" ht="24.9" customHeight="1" x14ac:dyDescent="0.3">
      <c r="A83" s="213">
        <f t="shared" si="3"/>
        <v>79</v>
      </c>
      <c r="B83" s="214" t="s">
        <v>747</v>
      </c>
      <c r="C83" s="214" t="s">
        <v>150</v>
      </c>
      <c r="D83" s="214" t="s">
        <v>150</v>
      </c>
      <c r="E83" s="345"/>
      <c r="F83" s="214" t="s">
        <v>199</v>
      </c>
      <c r="G83" s="197" t="s">
        <v>198</v>
      </c>
      <c r="H83" s="196">
        <v>4</v>
      </c>
      <c r="I83" s="203">
        <v>625725</v>
      </c>
      <c r="J83" s="203">
        <v>81344</v>
      </c>
      <c r="K83" s="202">
        <v>710000</v>
      </c>
      <c r="L83" s="203">
        <v>625725</v>
      </c>
      <c r="M83" s="203">
        <v>81344</v>
      </c>
      <c r="N83" s="202">
        <v>710000</v>
      </c>
      <c r="O83" s="204" t="s">
        <v>3</v>
      </c>
      <c r="P83" s="204" t="s">
        <v>2</v>
      </c>
      <c r="Q83" s="204" t="s">
        <v>1</v>
      </c>
      <c r="R83" s="324">
        <v>45047</v>
      </c>
      <c r="S83" s="214" t="s">
        <v>189</v>
      </c>
      <c r="T83" s="204"/>
      <c r="U83" s="204"/>
      <c r="V83" s="239">
        <f t="shared" si="2"/>
        <v>2.1881618192560543E-5</v>
      </c>
    </row>
    <row r="84" spans="1:22" ht="24.9" customHeight="1" x14ac:dyDescent="0.3">
      <c r="A84" s="213">
        <f t="shared" si="3"/>
        <v>80</v>
      </c>
      <c r="B84" s="214" t="s">
        <v>747</v>
      </c>
      <c r="C84" s="214" t="s">
        <v>150</v>
      </c>
      <c r="D84" s="214" t="s">
        <v>150</v>
      </c>
      <c r="E84" s="345"/>
      <c r="F84" s="214" t="s">
        <v>197</v>
      </c>
      <c r="G84" s="197" t="s">
        <v>196</v>
      </c>
      <c r="H84" s="196">
        <v>5</v>
      </c>
      <c r="I84" s="203">
        <v>807520</v>
      </c>
      <c r="J84" s="203">
        <v>104978</v>
      </c>
      <c r="K84" s="202">
        <v>915000</v>
      </c>
      <c r="L84" s="203">
        <v>807520</v>
      </c>
      <c r="M84" s="203">
        <v>104978</v>
      </c>
      <c r="N84" s="202">
        <v>915000</v>
      </c>
      <c r="O84" s="204" t="s">
        <v>3</v>
      </c>
      <c r="P84" s="204" t="s">
        <v>2</v>
      </c>
      <c r="Q84" s="204" t="s">
        <v>1</v>
      </c>
      <c r="R84" s="324">
        <v>45047</v>
      </c>
      <c r="S84" s="214" t="s">
        <v>189</v>
      </c>
      <c r="T84" s="204"/>
      <c r="U84" s="204"/>
      <c r="V84" s="239">
        <f t="shared" si="2"/>
        <v>2.819955020590549E-5</v>
      </c>
    </row>
    <row r="85" spans="1:22" ht="24.9" customHeight="1" x14ac:dyDescent="0.3">
      <c r="A85" s="213">
        <f t="shared" si="3"/>
        <v>81</v>
      </c>
      <c r="B85" s="214" t="s">
        <v>747</v>
      </c>
      <c r="C85" s="214" t="s">
        <v>150</v>
      </c>
      <c r="D85" s="214" t="s">
        <v>150</v>
      </c>
      <c r="E85" s="345"/>
      <c r="F85" s="214" t="s">
        <v>195</v>
      </c>
      <c r="G85" s="197" t="s">
        <v>192</v>
      </c>
      <c r="H85" s="196">
        <v>5</v>
      </c>
      <c r="I85" s="203">
        <v>807520</v>
      </c>
      <c r="J85" s="203">
        <v>104978</v>
      </c>
      <c r="K85" s="202">
        <v>915000</v>
      </c>
      <c r="L85" s="203">
        <v>807520</v>
      </c>
      <c r="M85" s="203">
        <v>104978</v>
      </c>
      <c r="N85" s="202">
        <v>915000</v>
      </c>
      <c r="O85" s="204" t="s">
        <v>3</v>
      </c>
      <c r="P85" s="204" t="s">
        <v>2</v>
      </c>
      <c r="Q85" s="204" t="s">
        <v>1</v>
      </c>
      <c r="R85" s="324">
        <v>45047</v>
      </c>
      <c r="S85" s="214" t="s">
        <v>189</v>
      </c>
      <c r="T85" s="204"/>
      <c r="U85" s="204"/>
      <c r="V85" s="239">
        <f t="shared" si="2"/>
        <v>2.819955020590549E-5</v>
      </c>
    </row>
    <row r="86" spans="1:22" ht="24.9" customHeight="1" x14ac:dyDescent="0.3">
      <c r="A86" s="213">
        <f t="shared" si="3"/>
        <v>82</v>
      </c>
      <c r="B86" s="214" t="s">
        <v>747</v>
      </c>
      <c r="C86" s="214" t="s">
        <v>150</v>
      </c>
      <c r="D86" s="214" t="s">
        <v>150</v>
      </c>
      <c r="E86" s="345"/>
      <c r="F86" s="214" t="s">
        <v>194</v>
      </c>
      <c r="G86" s="197" t="s">
        <v>192</v>
      </c>
      <c r="H86" s="196">
        <v>100</v>
      </c>
      <c r="I86" s="203">
        <v>1757180</v>
      </c>
      <c r="J86" s="203">
        <v>228433</v>
      </c>
      <c r="K86" s="202">
        <v>1990000</v>
      </c>
      <c r="L86" s="203">
        <v>1757180</v>
      </c>
      <c r="M86" s="203">
        <v>228433</v>
      </c>
      <c r="N86" s="202">
        <v>1990000</v>
      </c>
      <c r="O86" s="204" t="s">
        <v>3</v>
      </c>
      <c r="P86" s="204" t="s">
        <v>2</v>
      </c>
      <c r="Q86" s="204" t="s">
        <v>1</v>
      </c>
      <c r="R86" s="324">
        <v>45047</v>
      </c>
      <c r="S86" s="214" t="s">
        <v>189</v>
      </c>
      <c r="T86" s="204"/>
      <c r="U86" s="204"/>
      <c r="V86" s="239">
        <f t="shared" si="2"/>
        <v>6.1330169300275334E-5</v>
      </c>
    </row>
    <row r="87" spans="1:22" ht="24.9" customHeight="1" x14ac:dyDescent="0.3">
      <c r="A87" s="213">
        <f t="shared" si="3"/>
        <v>83</v>
      </c>
      <c r="B87" s="214" t="s">
        <v>747</v>
      </c>
      <c r="C87" s="214" t="s">
        <v>150</v>
      </c>
      <c r="D87" s="214" t="s">
        <v>150</v>
      </c>
      <c r="E87" s="345"/>
      <c r="F87" s="214" t="s">
        <v>193</v>
      </c>
      <c r="G87" s="197" t="s">
        <v>192</v>
      </c>
      <c r="H87" s="196">
        <v>100</v>
      </c>
      <c r="I87" s="203">
        <v>839450</v>
      </c>
      <c r="J87" s="203">
        <v>109129</v>
      </c>
      <c r="K87" s="202">
        <v>950000</v>
      </c>
      <c r="L87" s="203">
        <v>839450</v>
      </c>
      <c r="M87" s="203">
        <v>109129</v>
      </c>
      <c r="N87" s="202">
        <v>950000</v>
      </c>
      <c r="O87" s="204" t="s">
        <v>3</v>
      </c>
      <c r="P87" s="204" t="s">
        <v>2</v>
      </c>
      <c r="Q87" s="204" t="s">
        <v>1</v>
      </c>
      <c r="R87" s="324">
        <v>45047</v>
      </c>
      <c r="S87" s="214" t="s">
        <v>189</v>
      </c>
      <c r="T87" s="204"/>
      <c r="U87" s="204"/>
      <c r="V87" s="239">
        <f t="shared" si="2"/>
        <v>2.9278221525257065E-5</v>
      </c>
    </row>
    <row r="88" spans="1:22" ht="24.9" customHeight="1" x14ac:dyDescent="0.3">
      <c r="A88" s="213">
        <f t="shared" si="3"/>
        <v>84</v>
      </c>
      <c r="B88" s="214" t="s">
        <v>747</v>
      </c>
      <c r="C88" s="214" t="s">
        <v>150</v>
      </c>
      <c r="D88" s="214" t="s">
        <v>150</v>
      </c>
      <c r="E88" s="345"/>
      <c r="F88" s="214" t="s">
        <v>191</v>
      </c>
      <c r="G88" s="197" t="s">
        <v>190</v>
      </c>
      <c r="H88" s="196">
        <v>50</v>
      </c>
      <c r="I88" s="203">
        <v>1223125</v>
      </c>
      <c r="J88" s="203">
        <v>159006</v>
      </c>
      <c r="K88" s="202">
        <v>1385000</v>
      </c>
      <c r="L88" s="203">
        <v>1223125</v>
      </c>
      <c r="M88" s="203">
        <v>159006</v>
      </c>
      <c r="N88" s="202">
        <v>1385000</v>
      </c>
      <c r="O88" s="204" t="s">
        <v>3</v>
      </c>
      <c r="P88" s="204" t="s">
        <v>2</v>
      </c>
      <c r="Q88" s="204" t="s">
        <v>1</v>
      </c>
      <c r="R88" s="324">
        <v>45047</v>
      </c>
      <c r="S88" s="214" t="s">
        <v>189</v>
      </c>
      <c r="T88" s="204"/>
      <c r="U88" s="204"/>
      <c r="V88" s="239">
        <f t="shared" si="2"/>
        <v>4.2684565065769512E-5</v>
      </c>
    </row>
    <row r="89" spans="1:22" ht="24.9" customHeight="1" x14ac:dyDescent="0.3">
      <c r="A89" s="213">
        <f t="shared" si="3"/>
        <v>85</v>
      </c>
      <c r="B89" s="214" t="s">
        <v>747</v>
      </c>
      <c r="C89" s="214" t="s">
        <v>150</v>
      </c>
      <c r="D89" s="214" t="s">
        <v>150</v>
      </c>
      <c r="E89" s="345"/>
      <c r="F89" s="214" t="s">
        <v>188</v>
      </c>
      <c r="G89" s="197" t="s">
        <v>187</v>
      </c>
      <c r="H89" s="196">
        <v>8</v>
      </c>
      <c r="I89" s="203">
        <v>208060</v>
      </c>
      <c r="J89" s="203">
        <v>27048</v>
      </c>
      <c r="K89" s="202">
        <v>240000</v>
      </c>
      <c r="L89" s="203">
        <v>208060</v>
      </c>
      <c r="M89" s="203">
        <v>27048</v>
      </c>
      <c r="N89" s="202">
        <v>240000</v>
      </c>
      <c r="O89" s="204" t="s">
        <v>3</v>
      </c>
      <c r="P89" s="204" t="s">
        <v>2</v>
      </c>
      <c r="Q89" s="204" t="s">
        <v>1</v>
      </c>
      <c r="R89" s="324">
        <v>45047</v>
      </c>
      <c r="S89" s="214" t="s">
        <v>184</v>
      </c>
      <c r="T89" s="204"/>
      <c r="U89" s="204"/>
      <c r="V89" s="239">
        <f t="shared" si="2"/>
        <v>7.3966033326965222E-6</v>
      </c>
    </row>
    <row r="90" spans="1:22" ht="24.9" customHeight="1" x14ac:dyDescent="0.3">
      <c r="A90" s="213">
        <f t="shared" si="3"/>
        <v>86</v>
      </c>
      <c r="B90" s="214" t="s">
        <v>747</v>
      </c>
      <c r="C90" s="214" t="s">
        <v>150</v>
      </c>
      <c r="D90" s="214" t="s">
        <v>150</v>
      </c>
      <c r="E90" s="345"/>
      <c r="F90" s="214" t="s">
        <v>186</v>
      </c>
      <c r="G90" s="197" t="s">
        <v>185</v>
      </c>
      <c r="H90" s="196">
        <v>1</v>
      </c>
      <c r="I90" s="203">
        <v>18185839</v>
      </c>
      <c r="J90" s="203">
        <v>2364159</v>
      </c>
      <c r="K90" s="202">
        <v>20550000</v>
      </c>
      <c r="L90" s="203">
        <v>18185839</v>
      </c>
      <c r="M90" s="203">
        <v>2364159</v>
      </c>
      <c r="N90" s="202">
        <v>20550000</v>
      </c>
      <c r="O90" s="204" t="s">
        <v>3</v>
      </c>
      <c r="P90" s="204" t="s">
        <v>2</v>
      </c>
      <c r="Q90" s="204" t="s">
        <v>1</v>
      </c>
      <c r="R90" s="324">
        <v>44986</v>
      </c>
      <c r="S90" s="214" t="s">
        <v>184</v>
      </c>
      <c r="T90" s="204"/>
      <c r="U90" s="204"/>
      <c r="V90" s="239">
        <f t="shared" si="2"/>
        <v>6.3333416036213974E-4</v>
      </c>
    </row>
    <row r="91" spans="1:22" ht="24.9" customHeight="1" x14ac:dyDescent="0.3">
      <c r="A91" s="213">
        <f t="shared" si="3"/>
        <v>87</v>
      </c>
      <c r="B91" s="214" t="s">
        <v>747</v>
      </c>
      <c r="C91" s="214" t="s">
        <v>150</v>
      </c>
      <c r="D91" s="214" t="s">
        <v>150</v>
      </c>
      <c r="E91" s="345"/>
      <c r="F91" s="214" t="s">
        <v>183</v>
      </c>
      <c r="G91" s="197" t="s">
        <v>182</v>
      </c>
      <c r="H91" s="196">
        <v>35</v>
      </c>
      <c r="I91" s="203">
        <v>1081320</v>
      </c>
      <c r="J91" s="203">
        <v>140572</v>
      </c>
      <c r="K91" s="202">
        <v>1225000</v>
      </c>
      <c r="L91" s="203">
        <v>1081320</v>
      </c>
      <c r="M91" s="203">
        <v>140572</v>
      </c>
      <c r="N91" s="202">
        <v>1225000</v>
      </c>
      <c r="O91" s="204" t="s">
        <v>3</v>
      </c>
      <c r="P91" s="204" t="s">
        <v>2</v>
      </c>
      <c r="Q91" s="204" t="s">
        <v>1</v>
      </c>
      <c r="R91" s="324">
        <v>45017</v>
      </c>
      <c r="S91" s="213" t="s">
        <v>181</v>
      </c>
      <c r="T91" s="204"/>
      <c r="U91" s="204"/>
      <c r="V91" s="239">
        <f t="shared" si="2"/>
        <v>3.7753496177305164E-5</v>
      </c>
    </row>
    <row r="92" spans="1:22" ht="24.9" customHeight="1" x14ac:dyDescent="0.3">
      <c r="A92" s="213">
        <f t="shared" si="3"/>
        <v>88</v>
      </c>
      <c r="B92" s="214" t="s">
        <v>747</v>
      </c>
      <c r="C92" s="214" t="s">
        <v>150</v>
      </c>
      <c r="D92" s="214" t="s">
        <v>150</v>
      </c>
      <c r="E92" s="345"/>
      <c r="F92" s="213" t="s">
        <v>180</v>
      </c>
      <c r="G92" s="197" t="s">
        <v>179</v>
      </c>
      <c r="H92" s="197" t="s">
        <v>178</v>
      </c>
      <c r="I92" s="203">
        <v>19604248</v>
      </c>
      <c r="J92" s="203">
        <v>2548552</v>
      </c>
      <c r="K92" s="202">
        <v>22155000</v>
      </c>
      <c r="L92" s="203">
        <v>19604248</v>
      </c>
      <c r="M92" s="203">
        <v>2548552</v>
      </c>
      <c r="N92" s="202">
        <v>22155000</v>
      </c>
      <c r="O92" s="204" t="s">
        <v>3</v>
      </c>
      <c r="P92" s="204" t="s">
        <v>2</v>
      </c>
      <c r="Q92" s="204" t="s">
        <v>139</v>
      </c>
      <c r="R92" s="324" t="s">
        <v>145</v>
      </c>
      <c r="S92" s="213" t="s">
        <v>144</v>
      </c>
      <c r="T92" s="204"/>
      <c r="U92" s="204"/>
      <c r="V92" s="239">
        <f t="shared" si="2"/>
        <v>6.8279894514954769E-4</v>
      </c>
    </row>
    <row r="93" spans="1:22" ht="24.9" customHeight="1" x14ac:dyDescent="0.3">
      <c r="A93" s="213">
        <f t="shared" si="3"/>
        <v>89</v>
      </c>
      <c r="B93" s="214" t="s">
        <v>747</v>
      </c>
      <c r="C93" s="214" t="s">
        <v>150</v>
      </c>
      <c r="D93" s="214" t="s">
        <v>150</v>
      </c>
      <c r="E93" s="345"/>
      <c r="F93" s="213" t="s">
        <v>177</v>
      </c>
      <c r="G93" s="197" t="s">
        <v>176</v>
      </c>
      <c r="H93" s="197" t="s">
        <v>175</v>
      </c>
      <c r="I93" s="203">
        <v>65159533</v>
      </c>
      <c r="J93" s="203">
        <v>8470739</v>
      </c>
      <c r="K93" s="202">
        <v>73635000</v>
      </c>
      <c r="L93" s="203">
        <v>65159533</v>
      </c>
      <c r="M93" s="203">
        <v>8470739</v>
      </c>
      <c r="N93" s="202">
        <v>73635000</v>
      </c>
      <c r="O93" s="204" t="s">
        <v>3</v>
      </c>
      <c r="P93" s="204" t="s">
        <v>2</v>
      </c>
      <c r="Q93" s="204" t="s">
        <v>139</v>
      </c>
      <c r="R93" s="324" t="s">
        <v>145</v>
      </c>
      <c r="S93" s="213" t="s">
        <v>144</v>
      </c>
      <c r="T93" s="204"/>
      <c r="U93" s="204"/>
      <c r="V93" s="239">
        <f t="shared" si="2"/>
        <v>2.2693703600129515E-3</v>
      </c>
    </row>
    <row r="94" spans="1:22" ht="24.9" customHeight="1" x14ac:dyDescent="0.3">
      <c r="A94" s="213">
        <f t="shared" si="3"/>
        <v>90</v>
      </c>
      <c r="B94" s="214" t="s">
        <v>747</v>
      </c>
      <c r="C94" s="214" t="s">
        <v>150</v>
      </c>
      <c r="D94" s="214" t="s">
        <v>150</v>
      </c>
      <c r="E94" s="345"/>
      <c r="F94" s="213" t="s">
        <v>174</v>
      </c>
      <c r="G94" s="346" t="s">
        <v>173</v>
      </c>
      <c r="H94" s="197" t="s">
        <v>172</v>
      </c>
      <c r="I94" s="203">
        <v>116814159</v>
      </c>
      <c r="J94" s="203">
        <v>15185841</v>
      </c>
      <c r="K94" s="202">
        <v>132000000</v>
      </c>
      <c r="L94" s="203">
        <v>116814159</v>
      </c>
      <c r="M94" s="203">
        <v>15185841</v>
      </c>
      <c r="N94" s="202">
        <v>132000000</v>
      </c>
      <c r="O94" s="204" t="s">
        <v>146</v>
      </c>
      <c r="P94" s="204" t="s">
        <v>2</v>
      </c>
      <c r="Q94" s="204" t="s">
        <v>139</v>
      </c>
      <c r="R94" s="324" t="s">
        <v>145</v>
      </c>
      <c r="S94" s="213" t="s">
        <v>144</v>
      </c>
      <c r="T94" s="204"/>
      <c r="U94" s="204"/>
      <c r="V94" s="239">
        <f t="shared" si="2"/>
        <v>4.068131832983087E-3</v>
      </c>
    </row>
    <row r="95" spans="1:22" ht="24.9" customHeight="1" x14ac:dyDescent="0.3">
      <c r="A95" s="213">
        <f t="shared" si="3"/>
        <v>91</v>
      </c>
      <c r="B95" s="214" t="s">
        <v>747</v>
      </c>
      <c r="C95" s="214" t="s">
        <v>150</v>
      </c>
      <c r="D95" s="214" t="s">
        <v>150</v>
      </c>
      <c r="E95" s="345"/>
      <c r="F95" s="214" t="s">
        <v>171</v>
      </c>
      <c r="G95" s="346"/>
      <c r="H95" s="196">
        <v>25</v>
      </c>
      <c r="I95" s="203">
        <v>7312375</v>
      </c>
      <c r="J95" s="203">
        <v>950609</v>
      </c>
      <c r="K95" s="202">
        <v>8265000</v>
      </c>
      <c r="L95" s="203">
        <v>7312375</v>
      </c>
      <c r="M95" s="203">
        <v>950609</v>
      </c>
      <c r="N95" s="202">
        <v>8265000</v>
      </c>
      <c r="O95" s="204" t="s">
        <v>3</v>
      </c>
      <c r="P95" s="204" t="s">
        <v>2</v>
      </c>
      <c r="Q95" s="204" t="s">
        <v>139</v>
      </c>
      <c r="R95" s="324" t="s">
        <v>145</v>
      </c>
      <c r="S95" s="213" t="s">
        <v>144</v>
      </c>
      <c r="T95" s="204"/>
      <c r="U95" s="204"/>
      <c r="V95" s="239">
        <f t="shared" si="2"/>
        <v>2.547205272697365E-4</v>
      </c>
    </row>
    <row r="96" spans="1:22" ht="24.9" customHeight="1" x14ac:dyDescent="0.3">
      <c r="A96" s="213">
        <f t="shared" si="3"/>
        <v>92</v>
      </c>
      <c r="B96" s="214" t="s">
        <v>747</v>
      </c>
      <c r="C96" s="214" t="s">
        <v>150</v>
      </c>
      <c r="D96" s="214" t="s">
        <v>150</v>
      </c>
      <c r="E96" s="345"/>
      <c r="F96" s="214" t="s">
        <v>170</v>
      </c>
      <c r="G96" s="346"/>
      <c r="H96" s="196">
        <v>8</v>
      </c>
      <c r="I96" s="203">
        <v>2770973</v>
      </c>
      <c r="J96" s="203">
        <v>360227</v>
      </c>
      <c r="K96" s="202">
        <v>3135000</v>
      </c>
      <c r="L96" s="203">
        <v>2770973</v>
      </c>
      <c r="M96" s="203">
        <v>360227</v>
      </c>
      <c r="N96" s="202">
        <v>3135000</v>
      </c>
      <c r="O96" s="204" t="s">
        <v>3</v>
      </c>
      <c r="P96" s="204" t="s">
        <v>2</v>
      </c>
      <c r="Q96" s="204" t="s">
        <v>139</v>
      </c>
      <c r="R96" s="324" t="s">
        <v>145</v>
      </c>
      <c r="S96" s="213" t="s">
        <v>144</v>
      </c>
      <c r="T96" s="204"/>
      <c r="U96" s="204"/>
      <c r="V96" s="239">
        <f t="shared" si="2"/>
        <v>9.6618131033348318E-5</v>
      </c>
    </row>
    <row r="97" spans="1:22" ht="24.9" customHeight="1" x14ac:dyDescent="0.3">
      <c r="A97" s="213">
        <f t="shared" si="3"/>
        <v>93</v>
      </c>
      <c r="B97" s="214" t="s">
        <v>747</v>
      </c>
      <c r="C97" s="214" t="s">
        <v>150</v>
      </c>
      <c r="D97" s="214" t="s">
        <v>150</v>
      </c>
      <c r="E97" s="345"/>
      <c r="F97" s="214" t="s">
        <v>169</v>
      </c>
      <c r="G97" s="346"/>
      <c r="H97" s="196">
        <v>86</v>
      </c>
      <c r="I97" s="203">
        <v>29572820</v>
      </c>
      <c r="J97" s="203">
        <v>3844467</v>
      </c>
      <c r="K97" s="202">
        <v>33420000</v>
      </c>
      <c r="L97" s="203">
        <v>29572820</v>
      </c>
      <c r="M97" s="203">
        <v>3844467</v>
      </c>
      <c r="N97" s="202">
        <v>33420000</v>
      </c>
      <c r="O97" s="204" t="s">
        <v>3</v>
      </c>
      <c r="P97" s="204" t="s">
        <v>2</v>
      </c>
      <c r="Q97" s="204" t="s">
        <v>139</v>
      </c>
      <c r="R97" s="324" t="s">
        <v>145</v>
      </c>
      <c r="S97" s="213" t="s">
        <v>144</v>
      </c>
      <c r="T97" s="204"/>
      <c r="U97" s="204"/>
      <c r="V97" s="239">
        <f t="shared" si="2"/>
        <v>1.0299770140779908E-3</v>
      </c>
    </row>
    <row r="98" spans="1:22" ht="24.9" customHeight="1" x14ac:dyDescent="0.3">
      <c r="A98" s="213">
        <f t="shared" si="3"/>
        <v>94</v>
      </c>
      <c r="B98" s="214" t="s">
        <v>747</v>
      </c>
      <c r="C98" s="214" t="s">
        <v>150</v>
      </c>
      <c r="D98" s="214" t="s">
        <v>150</v>
      </c>
      <c r="E98" s="345"/>
      <c r="F98" s="214" t="s">
        <v>168</v>
      </c>
      <c r="G98" s="346"/>
      <c r="H98" s="196">
        <v>10</v>
      </c>
      <c r="I98" s="203">
        <v>2825664</v>
      </c>
      <c r="J98" s="203">
        <v>367336</v>
      </c>
      <c r="K98" s="202">
        <v>3195000</v>
      </c>
      <c r="L98" s="203">
        <v>2825664</v>
      </c>
      <c r="M98" s="203">
        <v>367336</v>
      </c>
      <c r="N98" s="202">
        <v>3195000</v>
      </c>
      <c r="O98" s="204" t="s">
        <v>3</v>
      </c>
      <c r="P98" s="204" t="s">
        <v>2</v>
      </c>
      <c r="Q98" s="204" t="s">
        <v>139</v>
      </c>
      <c r="R98" s="324" t="s">
        <v>145</v>
      </c>
      <c r="S98" s="213" t="s">
        <v>144</v>
      </c>
      <c r="T98" s="204"/>
      <c r="U98" s="204"/>
      <c r="V98" s="239">
        <f t="shared" si="2"/>
        <v>9.846728186652245E-5</v>
      </c>
    </row>
    <row r="99" spans="1:22" ht="24.9" customHeight="1" x14ac:dyDescent="0.3">
      <c r="A99" s="213">
        <f t="shared" si="3"/>
        <v>95</v>
      </c>
      <c r="B99" s="214" t="s">
        <v>747</v>
      </c>
      <c r="C99" s="214" t="s">
        <v>150</v>
      </c>
      <c r="D99" s="214" t="s">
        <v>150</v>
      </c>
      <c r="E99" s="345"/>
      <c r="F99" s="214" t="s">
        <v>167</v>
      </c>
      <c r="G99" s="346"/>
      <c r="H99" s="196">
        <v>1</v>
      </c>
      <c r="I99" s="203">
        <v>163770</v>
      </c>
      <c r="J99" s="203">
        <v>21290</v>
      </c>
      <c r="K99" s="202">
        <v>190000</v>
      </c>
      <c r="L99" s="203">
        <v>163770</v>
      </c>
      <c r="M99" s="203">
        <v>21290</v>
      </c>
      <c r="N99" s="202">
        <v>190000</v>
      </c>
      <c r="O99" s="204" t="s">
        <v>3</v>
      </c>
      <c r="P99" s="204" t="s">
        <v>2</v>
      </c>
      <c r="Q99" s="204" t="s">
        <v>139</v>
      </c>
      <c r="R99" s="324" t="s">
        <v>145</v>
      </c>
      <c r="S99" s="213" t="s">
        <v>144</v>
      </c>
      <c r="T99" s="204"/>
      <c r="U99" s="204"/>
      <c r="V99" s="239">
        <f t="shared" si="2"/>
        <v>5.8556443050514136E-6</v>
      </c>
    </row>
    <row r="100" spans="1:22" ht="24.9" customHeight="1" x14ac:dyDescent="0.3">
      <c r="A100" s="213">
        <f t="shared" si="3"/>
        <v>96</v>
      </c>
      <c r="B100" s="214" t="s">
        <v>747</v>
      </c>
      <c r="C100" s="214" t="s">
        <v>150</v>
      </c>
      <c r="D100" s="214" t="s">
        <v>150</v>
      </c>
      <c r="E100" s="345"/>
      <c r="F100" s="214" t="s">
        <v>166</v>
      </c>
      <c r="G100" s="346"/>
      <c r="H100" s="196">
        <v>5</v>
      </c>
      <c r="I100" s="203">
        <v>1328700</v>
      </c>
      <c r="J100" s="203">
        <v>172731</v>
      </c>
      <c r="K100" s="202">
        <v>1505000</v>
      </c>
      <c r="L100" s="203">
        <v>1328700</v>
      </c>
      <c r="M100" s="203">
        <v>172731</v>
      </c>
      <c r="N100" s="202">
        <v>1505000</v>
      </c>
      <c r="O100" s="204" t="s">
        <v>3</v>
      </c>
      <c r="P100" s="204" t="s">
        <v>2</v>
      </c>
      <c r="Q100" s="204" t="s">
        <v>139</v>
      </c>
      <c r="R100" s="324" t="s">
        <v>145</v>
      </c>
      <c r="S100" s="213" t="s">
        <v>144</v>
      </c>
      <c r="T100" s="204"/>
      <c r="U100" s="204"/>
      <c r="V100" s="239">
        <f t="shared" si="2"/>
        <v>4.6382866732117776E-5</v>
      </c>
    </row>
    <row r="101" spans="1:22" ht="24.9" customHeight="1" x14ac:dyDescent="0.3">
      <c r="A101" s="213">
        <f t="shared" si="3"/>
        <v>97</v>
      </c>
      <c r="B101" s="214" t="s">
        <v>747</v>
      </c>
      <c r="C101" s="214" t="s">
        <v>150</v>
      </c>
      <c r="D101" s="214" t="s">
        <v>150</v>
      </c>
      <c r="E101" s="345"/>
      <c r="F101" s="214" t="s">
        <v>165</v>
      </c>
      <c r="G101" s="346"/>
      <c r="H101" s="196">
        <v>20</v>
      </c>
      <c r="I101" s="203">
        <v>7601400</v>
      </c>
      <c r="J101" s="203">
        <v>988182</v>
      </c>
      <c r="K101" s="202">
        <v>8590000</v>
      </c>
      <c r="L101" s="203">
        <v>7601400</v>
      </c>
      <c r="M101" s="203">
        <v>988182</v>
      </c>
      <c r="N101" s="202">
        <v>8590000</v>
      </c>
      <c r="O101" s="204" t="s">
        <v>3</v>
      </c>
      <c r="P101" s="204" t="s">
        <v>2</v>
      </c>
      <c r="Q101" s="204" t="s">
        <v>139</v>
      </c>
      <c r="R101" s="324" t="s">
        <v>145</v>
      </c>
      <c r="S101" s="213" t="s">
        <v>144</v>
      </c>
      <c r="T101" s="204"/>
      <c r="U101" s="204"/>
      <c r="V101" s="239">
        <f t="shared" si="2"/>
        <v>2.6473676094942967E-4</v>
      </c>
    </row>
    <row r="102" spans="1:22" ht="24.9" customHeight="1" x14ac:dyDescent="0.3">
      <c r="A102" s="213">
        <f t="shared" si="3"/>
        <v>98</v>
      </c>
      <c r="B102" s="214" t="s">
        <v>747</v>
      </c>
      <c r="C102" s="214" t="s">
        <v>150</v>
      </c>
      <c r="D102" s="214" t="s">
        <v>150</v>
      </c>
      <c r="E102" s="345"/>
      <c r="F102" s="214" t="s">
        <v>164</v>
      </c>
      <c r="G102" s="346"/>
      <c r="H102" s="196">
        <v>1</v>
      </c>
      <c r="I102" s="203">
        <v>256470</v>
      </c>
      <c r="J102" s="203">
        <v>33341</v>
      </c>
      <c r="K102" s="202">
        <v>290000</v>
      </c>
      <c r="L102" s="203">
        <v>256470</v>
      </c>
      <c r="M102" s="203">
        <v>33341</v>
      </c>
      <c r="N102" s="202">
        <v>290000</v>
      </c>
      <c r="O102" s="204" t="s">
        <v>3</v>
      </c>
      <c r="P102" s="204" t="s">
        <v>2</v>
      </c>
      <c r="Q102" s="204" t="s">
        <v>139</v>
      </c>
      <c r="R102" s="324" t="s">
        <v>145</v>
      </c>
      <c r="S102" s="213" t="s">
        <v>144</v>
      </c>
      <c r="T102" s="204"/>
      <c r="U102" s="204"/>
      <c r="V102" s="239">
        <f t="shared" si="2"/>
        <v>8.9375623603416309E-6</v>
      </c>
    </row>
    <row r="103" spans="1:22" ht="24.9" customHeight="1" x14ac:dyDescent="0.3">
      <c r="A103" s="213">
        <f t="shared" si="3"/>
        <v>99</v>
      </c>
      <c r="B103" s="214" t="s">
        <v>747</v>
      </c>
      <c r="C103" s="214" t="s">
        <v>150</v>
      </c>
      <c r="D103" s="214" t="s">
        <v>150</v>
      </c>
      <c r="E103" s="345"/>
      <c r="F103" s="214" t="s">
        <v>163</v>
      </c>
      <c r="G103" s="346"/>
      <c r="H103" s="196">
        <v>35</v>
      </c>
      <c r="I103" s="203">
        <v>6525050</v>
      </c>
      <c r="J103" s="203">
        <v>848257</v>
      </c>
      <c r="K103" s="202">
        <v>7375000</v>
      </c>
      <c r="L103" s="203">
        <v>6525050</v>
      </c>
      <c r="M103" s="203">
        <v>848257</v>
      </c>
      <c r="N103" s="202">
        <v>7375000</v>
      </c>
      <c r="O103" s="204" t="s">
        <v>3</v>
      </c>
      <c r="P103" s="204" t="s">
        <v>2</v>
      </c>
      <c r="Q103" s="204" t="s">
        <v>139</v>
      </c>
      <c r="R103" s="324" t="s">
        <v>145</v>
      </c>
      <c r="S103" s="213" t="s">
        <v>144</v>
      </c>
      <c r="T103" s="204"/>
      <c r="U103" s="204"/>
      <c r="V103" s="239">
        <f t="shared" si="2"/>
        <v>2.2729145657765355E-4</v>
      </c>
    </row>
    <row r="104" spans="1:22" ht="24.9" customHeight="1" x14ac:dyDescent="0.3">
      <c r="A104" s="213">
        <f t="shared" si="3"/>
        <v>100</v>
      </c>
      <c r="B104" s="214" t="s">
        <v>747</v>
      </c>
      <c r="C104" s="214" t="s">
        <v>150</v>
      </c>
      <c r="D104" s="214" t="s">
        <v>150</v>
      </c>
      <c r="E104" s="345"/>
      <c r="F104" s="214" t="s">
        <v>162</v>
      </c>
      <c r="G104" s="346"/>
      <c r="H104" s="196">
        <v>16</v>
      </c>
      <c r="I104" s="203">
        <v>1413402</v>
      </c>
      <c r="J104" s="203">
        <v>183742</v>
      </c>
      <c r="K104" s="202">
        <v>1600000</v>
      </c>
      <c r="L104" s="203">
        <v>1413402</v>
      </c>
      <c r="M104" s="203">
        <v>183742</v>
      </c>
      <c r="N104" s="202">
        <v>1600000</v>
      </c>
      <c r="O104" s="204" t="s">
        <v>146</v>
      </c>
      <c r="P104" s="204" t="s">
        <v>2</v>
      </c>
      <c r="Q104" s="204" t="s">
        <v>139</v>
      </c>
      <c r="R104" s="324" t="s">
        <v>145</v>
      </c>
      <c r="S104" s="213" t="s">
        <v>144</v>
      </c>
      <c r="T104" s="204"/>
      <c r="U104" s="204"/>
      <c r="V104" s="239">
        <f t="shared" si="2"/>
        <v>4.9310688884643483E-5</v>
      </c>
    </row>
    <row r="105" spans="1:22" ht="24.9" customHeight="1" x14ac:dyDescent="0.3">
      <c r="A105" s="213">
        <f t="shared" si="3"/>
        <v>101</v>
      </c>
      <c r="B105" s="214" t="s">
        <v>747</v>
      </c>
      <c r="C105" s="214" t="s">
        <v>150</v>
      </c>
      <c r="D105" s="214" t="s">
        <v>150</v>
      </c>
      <c r="E105" s="345"/>
      <c r="F105" s="214" t="s">
        <v>161</v>
      </c>
      <c r="G105" s="346"/>
      <c r="H105" s="205">
        <v>22</v>
      </c>
      <c r="I105" s="203">
        <v>3014227</v>
      </c>
      <c r="J105" s="203">
        <v>391850</v>
      </c>
      <c r="K105" s="202">
        <v>3410000</v>
      </c>
      <c r="L105" s="203">
        <v>3014227</v>
      </c>
      <c r="M105" s="203">
        <v>391850</v>
      </c>
      <c r="N105" s="202">
        <v>3410000</v>
      </c>
      <c r="O105" s="204" t="s">
        <v>146</v>
      </c>
      <c r="P105" s="204" t="s">
        <v>2</v>
      </c>
      <c r="Q105" s="204" t="s">
        <v>139</v>
      </c>
      <c r="R105" s="324" t="s">
        <v>145</v>
      </c>
      <c r="S105" s="213" t="s">
        <v>144</v>
      </c>
      <c r="T105" s="204"/>
      <c r="U105" s="204"/>
      <c r="V105" s="239">
        <f t="shared" si="2"/>
        <v>1.0509340568539641E-4</v>
      </c>
    </row>
    <row r="106" spans="1:22" ht="24.9" customHeight="1" x14ac:dyDescent="0.3">
      <c r="A106" s="213">
        <f t="shared" si="3"/>
        <v>102</v>
      </c>
      <c r="B106" s="214" t="s">
        <v>747</v>
      </c>
      <c r="C106" s="214" t="s">
        <v>150</v>
      </c>
      <c r="D106" s="214" t="s">
        <v>150</v>
      </c>
      <c r="E106" s="345"/>
      <c r="F106" s="214" t="s">
        <v>160</v>
      </c>
      <c r="G106" s="346"/>
      <c r="H106" s="196">
        <v>582</v>
      </c>
      <c r="I106" s="203">
        <v>67916696</v>
      </c>
      <c r="J106" s="203">
        <v>8829170</v>
      </c>
      <c r="K106" s="202">
        <v>76750000</v>
      </c>
      <c r="L106" s="203">
        <v>67916696</v>
      </c>
      <c r="M106" s="203">
        <v>8829170</v>
      </c>
      <c r="N106" s="202">
        <v>76750000</v>
      </c>
      <c r="O106" s="204" t="s">
        <v>146</v>
      </c>
      <c r="P106" s="204" t="s">
        <v>2</v>
      </c>
      <c r="Q106" s="204" t="s">
        <v>139</v>
      </c>
      <c r="R106" s="324" t="s">
        <v>145</v>
      </c>
      <c r="S106" s="213" t="s">
        <v>144</v>
      </c>
      <c r="T106" s="204"/>
      <c r="U106" s="204"/>
      <c r="V106" s="239">
        <f t="shared" si="2"/>
        <v>2.3653721074352418E-3</v>
      </c>
    </row>
    <row r="107" spans="1:22" ht="24.9" customHeight="1" x14ac:dyDescent="0.3">
      <c r="A107" s="213">
        <f t="shared" si="3"/>
        <v>103</v>
      </c>
      <c r="B107" s="214" t="s">
        <v>747</v>
      </c>
      <c r="C107" s="214" t="s">
        <v>150</v>
      </c>
      <c r="D107" s="214" t="s">
        <v>150</v>
      </c>
      <c r="E107" s="345"/>
      <c r="F107" s="214" t="s">
        <v>159</v>
      </c>
      <c r="G107" s="346"/>
      <c r="H107" s="196">
        <v>40</v>
      </c>
      <c r="I107" s="203">
        <v>2607544</v>
      </c>
      <c r="J107" s="203">
        <v>338981</v>
      </c>
      <c r="K107" s="202">
        <v>2950000</v>
      </c>
      <c r="L107" s="203">
        <v>2607544</v>
      </c>
      <c r="M107" s="203">
        <v>338981</v>
      </c>
      <c r="N107" s="202">
        <v>2950000</v>
      </c>
      <c r="O107" s="204" t="s">
        <v>146</v>
      </c>
      <c r="P107" s="204" t="s">
        <v>2</v>
      </c>
      <c r="Q107" s="204" t="s">
        <v>139</v>
      </c>
      <c r="R107" s="324" t="s">
        <v>145</v>
      </c>
      <c r="S107" s="213" t="s">
        <v>144</v>
      </c>
      <c r="T107" s="204"/>
      <c r="U107" s="204"/>
      <c r="V107" s="239">
        <f t="shared" si="2"/>
        <v>9.091658263106142E-5</v>
      </c>
    </row>
    <row r="108" spans="1:22" ht="24.9" customHeight="1" x14ac:dyDescent="0.3">
      <c r="A108" s="213">
        <f t="shared" si="3"/>
        <v>104</v>
      </c>
      <c r="B108" s="214" t="s">
        <v>747</v>
      </c>
      <c r="C108" s="214" t="s">
        <v>150</v>
      </c>
      <c r="D108" s="214" t="s">
        <v>150</v>
      </c>
      <c r="E108" s="345"/>
      <c r="F108" s="214" t="s">
        <v>158</v>
      </c>
      <c r="G108" s="346"/>
      <c r="H108" s="205">
        <v>15</v>
      </c>
      <c r="I108" s="203">
        <v>4001072</v>
      </c>
      <c r="J108" s="203">
        <v>520139</v>
      </c>
      <c r="K108" s="202">
        <v>4525000</v>
      </c>
      <c r="L108" s="203">
        <v>4001072</v>
      </c>
      <c r="M108" s="203">
        <v>520139</v>
      </c>
      <c r="N108" s="202">
        <v>4525000</v>
      </c>
      <c r="O108" s="204" t="s">
        <v>146</v>
      </c>
      <c r="P108" s="204" t="s">
        <v>2</v>
      </c>
      <c r="Q108" s="204" t="s">
        <v>139</v>
      </c>
      <c r="R108" s="324" t="s">
        <v>145</v>
      </c>
      <c r="S108" s="213" t="s">
        <v>144</v>
      </c>
      <c r="T108" s="204"/>
      <c r="U108" s="204"/>
      <c r="V108" s="239">
        <f t="shared" si="2"/>
        <v>1.3945679200188233E-4</v>
      </c>
    </row>
    <row r="109" spans="1:22" ht="24.9" customHeight="1" x14ac:dyDescent="0.3">
      <c r="A109" s="213">
        <f t="shared" si="3"/>
        <v>105</v>
      </c>
      <c r="B109" s="214" t="s">
        <v>747</v>
      </c>
      <c r="C109" s="214" t="s">
        <v>150</v>
      </c>
      <c r="D109" s="214" t="s">
        <v>150</v>
      </c>
      <c r="E109" s="345"/>
      <c r="F109" s="213" t="s">
        <v>157</v>
      </c>
      <c r="G109" s="346" t="s">
        <v>156</v>
      </c>
      <c r="H109" s="197" t="s">
        <v>155</v>
      </c>
      <c r="I109" s="203">
        <v>7900242</v>
      </c>
      <c r="J109" s="203">
        <v>1027031</v>
      </c>
      <c r="K109" s="202">
        <v>8930000</v>
      </c>
      <c r="L109" s="203">
        <v>7900242</v>
      </c>
      <c r="M109" s="203">
        <v>1027031</v>
      </c>
      <c r="N109" s="202">
        <v>8930000</v>
      </c>
      <c r="O109" s="204" t="s">
        <v>3</v>
      </c>
      <c r="P109" s="204" t="s">
        <v>2</v>
      </c>
      <c r="Q109" s="204" t="s">
        <v>139</v>
      </c>
      <c r="R109" s="324" t="s">
        <v>145</v>
      </c>
      <c r="S109" s="213" t="s">
        <v>144</v>
      </c>
      <c r="T109" s="204"/>
      <c r="U109" s="204"/>
      <c r="V109" s="239">
        <f t="shared" si="2"/>
        <v>2.752152823374164E-4</v>
      </c>
    </row>
    <row r="110" spans="1:22" ht="24.9" customHeight="1" x14ac:dyDescent="0.3">
      <c r="A110" s="213">
        <f t="shared" si="3"/>
        <v>106</v>
      </c>
      <c r="B110" s="214" t="s">
        <v>747</v>
      </c>
      <c r="C110" s="214" t="s">
        <v>150</v>
      </c>
      <c r="D110" s="214" t="s">
        <v>150</v>
      </c>
      <c r="E110" s="345"/>
      <c r="F110" s="213" t="s">
        <v>154</v>
      </c>
      <c r="G110" s="346"/>
      <c r="H110" s="197" t="s">
        <v>153</v>
      </c>
      <c r="I110" s="203">
        <v>10390938</v>
      </c>
      <c r="J110" s="203">
        <v>1350822</v>
      </c>
      <c r="K110" s="202">
        <v>11745000</v>
      </c>
      <c r="L110" s="203">
        <v>10390938</v>
      </c>
      <c r="M110" s="203">
        <v>1350822</v>
      </c>
      <c r="N110" s="202">
        <v>11745000</v>
      </c>
      <c r="O110" s="204" t="s">
        <v>3</v>
      </c>
      <c r="P110" s="204" t="s">
        <v>2</v>
      </c>
      <c r="Q110" s="204" t="s">
        <v>139</v>
      </c>
      <c r="R110" s="324" t="s">
        <v>145</v>
      </c>
      <c r="S110" s="213" t="s">
        <v>144</v>
      </c>
      <c r="T110" s="204"/>
      <c r="U110" s="204"/>
      <c r="V110" s="239">
        <f t="shared" si="2"/>
        <v>3.6197127559383605E-4</v>
      </c>
    </row>
    <row r="111" spans="1:22" ht="24.9" customHeight="1" x14ac:dyDescent="0.3">
      <c r="A111" s="213">
        <f t="shared" si="3"/>
        <v>107</v>
      </c>
      <c r="B111" s="214" t="s">
        <v>747</v>
      </c>
      <c r="C111" s="214" t="s">
        <v>150</v>
      </c>
      <c r="D111" s="214" t="s">
        <v>150</v>
      </c>
      <c r="E111" s="345"/>
      <c r="F111" s="213" t="s">
        <v>152</v>
      </c>
      <c r="G111" s="346"/>
      <c r="H111" s="197" t="s">
        <v>151</v>
      </c>
      <c r="I111" s="203">
        <v>20099594</v>
      </c>
      <c r="J111" s="203">
        <v>2612947</v>
      </c>
      <c r="K111" s="202">
        <v>22715000</v>
      </c>
      <c r="L111" s="203">
        <v>20099594</v>
      </c>
      <c r="M111" s="203">
        <v>2612947</v>
      </c>
      <c r="N111" s="202">
        <v>22715000</v>
      </c>
      <c r="O111" s="204" t="s">
        <v>3</v>
      </c>
      <c r="P111" s="204" t="s">
        <v>2</v>
      </c>
      <c r="Q111" s="204" t="s">
        <v>139</v>
      </c>
      <c r="R111" s="324" t="s">
        <v>145</v>
      </c>
      <c r="S111" s="213" t="s">
        <v>144</v>
      </c>
      <c r="T111" s="204"/>
      <c r="U111" s="204"/>
      <c r="V111" s="239">
        <f t="shared" si="2"/>
        <v>7.0005768625917288E-4</v>
      </c>
    </row>
    <row r="112" spans="1:22" ht="24.9" customHeight="1" x14ac:dyDescent="0.3">
      <c r="A112" s="213">
        <f t="shared" si="3"/>
        <v>108</v>
      </c>
      <c r="B112" s="214" t="s">
        <v>747</v>
      </c>
      <c r="C112" s="214" t="s">
        <v>150</v>
      </c>
      <c r="D112" s="214" t="s">
        <v>150</v>
      </c>
      <c r="E112" s="345"/>
      <c r="F112" s="213" t="s">
        <v>149</v>
      </c>
      <c r="G112" s="204" t="s">
        <v>148</v>
      </c>
      <c r="H112" s="197" t="s">
        <v>147</v>
      </c>
      <c r="I112" s="203">
        <v>292996384</v>
      </c>
      <c r="J112" s="203">
        <v>38089530</v>
      </c>
      <c r="K112" s="202">
        <v>331090000</v>
      </c>
      <c r="L112" s="203">
        <v>292996384</v>
      </c>
      <c r="M112" s="203">
        <v>38089530</v>
      </c>
      <c r="N112" s="202">
        <v>331090000</v>
      </c>
      <c r="O112" s="204" t="s">
        <v>146</v>
      </c>
      <c r="P112" s="204" t="s">
        <v>2</v>
      </c>
      <c r="Q112" s="204" t="s">
        <v>139</v>
      </c>
      <c r="R112" s="324" t="s">
        <v>145</v>
      </c>
      <c r="S112" s="213" t="s">
        <v>144</v>
      </c>
      <c r="T112" s="204"/>
      <c r="U112" s="204"/>
      <c r="V112" s="239">
        <f t="shared" si="2"/>
        <v>1.0203922489260381E-2</v>
      </c>
    </row>
    <row r="113" spans="1:22" ht="24.9" customHeight="1" x14ac:dyDescent="0.3">
      <c r="A113" s="213">
        <f t="shared" si="3"/>
        <v>109</v>
      </c>
      <c r="B113" s="214" t="s">
        <v>747</v>
      </c>
      <c r="C113" s="214" t="s">
        <v>6</v>
      </c>
      <c r="D113" s="214" t="s">
        <v>6</v>
      </c>
      <c r="E113" s="345" t="s">
        <v>143</v>
      </c>
      <c r="F113" s="300" t="s">
        <v>142</v>
      </c>
      <c r="G113" s="346" t="s">
        <v>141</v>
      </c>
      <c r="H113" s="197" t="s">
        <v>140</v>
      </c>
      <c r="I113" s="203">
        <v>270996116</v>
      </c>
      <c r="J113" s="203">
        <v>35229495</v>
      </c>
      <c r="K113" s="202">
        <v>306230000</v>
      </c>
      <c r="L113" s="203">
        <v>270996116</v>
      </c>
      <c r="M113" s="203">
        <v>35229495</v>
      </c>
      <c r="N113" s="202">
        <v>306230000</v>
      </c>
      <c r="O113" s="204" t="s">
        <v>3</v>
      </c>
      <c r="P113" s="204" t="s">
        <v>2</v>
      </c>
      <c r="Q113" s="204" t="s">
        <v>139</v>
      </c>
      <c r="R113" s="324">
        <v>44927</v>
      </c>
      <c r="S113" s="213" t="s">
        <v>138</v>
      </c>
      <c r="T113" s="215"/>
      <c r="U113" s="215"/>
      <c r="V113" s="239">
        <f t="shared" si="2"/>
        <v>9.4377576607152323E-3</v>
      </c>
    </row>
    <row r="114" spans="1:22" ht="24.9" customHeight="1" x14ac:dyDescent="0.3">
      <c r="A114" s="213">
        <f t="shared" si="3"/>
        <v>110</v>
      </c>
      <c r="B114" s="214" t="s">
        <v>747</v>
      </c>
      <c r="C114" s="214" t="s">
        <v>6</v>
      </c>
      <c r="D114" s="214" t="s">
        <v>6</v>
      </c>
      <c r="E114" s="345"/>
      <c r="F114" s="301" t="s">
        <v>137</v>
      </c>
      <c r="G114" s="346"/>
      <c r="H114" s="196">
        <v>4</v>
      </c>
      <c r="I114" s="203">
        <v>33825</v>
      </c>
      <c r="J114" s="203">
        <v>4397</v>
      </c>
      <c r="K114" s="202">
        <v>40000</v>
      </c>
      <c r="L114" s="203">
        <v>33825</v>
      </c>
      <c r="M114" s="203">
        <v>4397</v>
      </c>
      <c r="N114" s="202">
        <v>40000</v>
      </c>
      <c r="O114" s="204" t="s">
        <v>3</v>
      </c>
      <c r="P114" s="204" t="s">
        <v>2</v>
      </c>
      <c r="Q114" s="204" t="s">
        <v>1</v>
      </c>
      <c r="R114" s="324">
        <v>44986</v>
      </c>
      <c r="S114" s="213" t="s">
        <v>7</v>
      </c>
      <c r="T114" s="215"/>
      <c r="U114" s="215"/>
      <c r="V114" s="239">
        <f t="shared" si="2"/>
        <v>1.2327672221160869E-6</v>
      </c>
    </row>
    <row r="115" spans="1:22" ht="24.9" customHeight="1" x14ac:dyDescent="0.3">
      <c r="A115" s="213">
        <f t="shared" si="3"/>
        <v>111</v>
      </c>
      <c r="B115" s="214" t="s">
        <v>747</v>
      </c>
      <c r="C115" s="214" t="s">
        <v>6</v>
      </c>
      <c r="D115" s="214" t="s">
        <v>6</v>
      </c>
      <c r="E115" s="345"/>
      <c r="F115" s="301" t="s">
        <v>136</v>
      </c>
      <c r="G115" s="346"/>
      <c r="H115" s="196">
        <v>8</v>
      </c>
      <c r="I115" s="203">
        <v>1261791</v>
      </c>
      <c r="J115" s="203">
        <v>164033</v>
      </c>
      <c r="K115" s="202">
        <v>1430000</v>
      </c>
      <c r="L115" s="203">
        <v>1261791</v>
      </c>
      <c r="M115" s="203">
        <v>164033</v>
      </c>
      <c r="N115" s="202">
        <v>1430000</v>
      </c>
      <c r="O115" s="204" t="s">
        <v>3</v>
      </c>
      <c r="P115" s="204" t="s">
        <v>2</v>
      </c>
      <c r="Q115" s="204" t="s">
        <v>1</v>
      </c>
      <c r="R115" s="324">
        <v>44986</v>
      </c>
      <c r="S115" s="213" t="s">
        <v>7</v>
      </c>
      <c r="T115" s="215"/>
      <c r="U115" s="215"/>
      <c r="V115" s="239">
        <f t="shared" si="2"/>
        <v>4.4071428190650111E-5</v>
      </c>
    </row>
    <row r="116" spans="1:22" ht="24.9" customHeight="1" x14ac:dyDescent="0.3">
      <c r="A116" s="213">
        <f t="shared" si="3"/>
        <v>112</v>
      </c>
      <c r="B116" s="214" t="s">
        <v>747</v>
      </c>
      <c r="C116" s="214" t="s">
        <v>6</v>
      </c>
      <c r="D116" s="214" t="s">
        <v>6</v>
      </c>
      <c r="E116" s="345"/>
      <c r="F116" s="301" t="s">
        <v>135</v>
      </c>
      <c r="G116" s="346"/>
      <c r="H116" s="196">
        <v>7</v>
      </c>
      <c r="I116" s="203">
        <v>112127479</v>
      </c>
      <c r="J116" s="203">
        <v>14576572</v>
      </c>
      <c r="K116" s="202">
        <v>126705000</v>
      </c>
      <c r="L116" s="203">
        <v>112127479</v>
      </c>
      <c r="M116" s="203">
        <v>14576572</v>
      </c>
      <c r="N116" s="202">
        <v>126705000</v>
      </c>
      <c r="O116" s="204" t="s">
        <v>3</v>
      </c>
      <c r="P116" s="204" t="s">
        <v>2</v>
      </c>
      <c r="Q116" s="204" t="s">
        <v>1</v>
      </c>
      <c r="R116" s="324">
        <v>44986</v>
      </c>
      <c r="S116" s="213" t="s">
        <v>7</v>
      </c>
      <c r="T116" s="215"/>
      <c r="U116" s="215"/>
      <c r="V116" s="239">
        <f t="shared" si="2"/>
        <v>3.9049442719554699E-3</v>
      </c>
    </row>
    <row r="117" spans="1:22" ht="24.9" customHeight="1" x14ac:dyDescent="0.3">
      <c r="A117" s="213">
        <f t="shared" si="3"/>
        <v>113</v>
      </c>
      <c r="B117" s="214" t="s">
        <v>747</v>
      </c>
      <c r="C117" s="214" t="s">
        <v>6</v>
      </c>
      <c r="D117" s="214" t="s">
        <v>6</v>
      </c>
      <c r="E117" s="345"/>
      <c r="F117" s="301" t="s">
        <v>134</v>
      </c>
      <c r="G117" s="346"/>
      <c r="H117" s="196">
        <v>8</v>
      </c>
      <c r="I117" s="203">
        <v>4845779</v>
      </c>
      <c r="J117" s="203">
        <v>629951</v>
      </c>
      <c r="K117" s="202">
        <v>5480000</v>
      </c>
      <c r="L117" s="203">
        <v>4845779</v>
      </c>
      <c r="M117" s="203">
        <v>629951</v>
      </c>
      <c r="N117" s="202">
        <v>5480000</v>
      </c>
      <c r="O117" s="204" t="s">
        <v>3</v>
      </c>
      <c r="P117" s="204" t="s">
        <v>2</v>
      </c>
      <c r="Q117" s="204" t="s">
        <v>1</v>
      </c>
      <c r="R117" s="324">
        <v>44986</v>
      </c>
      <c r="S117" s="213" t="s">
        <v>7</v>
      </c>
      <c r="T117" s="215"/>
      <c r="U117" s="215"/>
      <c r="V117" s="239">
        <f t="shared" si="2"/>
        <v>1.6888910942990392E-4</v>
      </c>
    </row>
    <row r="118" spans="1:22" ht="24.9" customHeight="1" x14ac:dyDescent="0.3">
      <c r="A118" s="213">
        <f t="shared" si="3"/>
        <v>114</v>
      </c>
      <c r="B118" s="214" t="s">
        <v>747</v>
      </c>
      <c r="C118" s="214" t="s">
        <v>6</v>
      </c>
      <c r="D118" s="214" t="s">
        <v>6</v>
      </c>
      <c r="E118" s="345"/>
      <c r="F118" s="301" t="s">
        <v>133</v>
      </c>
      <c r="G118" s="346"/>
      <c r="H118" s="196">
        <v>34</v>
      </c>
      <c r="I118" s="203">
        <v>2039565</v>
      </c>
      <c r="J118" s="203">
        <v>265143</v>
      </c>
      <c r="K118" s="202">
        <v>2305000</v>
      </c>
      <c r="L118" s="203">
        <v>2039565</v>
      </c>
      <c r="M118" s="203">
        <v>265143</v>
      </c>
      <c r="N118" s="202">
        <v>2305000</v>
      </c>
      <c r="O118" s="204" t="s">
        <v>3</v>
      </c>
      <c r="P118" s="204" t="s">
        <v>2</v>
      </c>
      <c r="Q118" s="204" t="s">
        <v>1</v>
      </c>
      <c r="R118" s="324">
        <v>44986</v>
      </c>
      <c r="S118" s="213" t="s">
        <v>7</v>
      </c>
      <c r="T118" s="215"/>
      <c r="U118" s="215"/>
      <c r="V118" s="239">
        <f t="shared" si="2"/>
        <v>7.1038211174439514E-5</v>
      </c>
    </row>
    <row r="119" spans="1:22" ht="24.9" customHeight="1" x14ac:dyDescent="0.3">
      <c r="A119" s="213">
        <f t="shared" si="3"/>
        <v>115</v>
      </c>
      <c r="B119" s="214" t="s">
        <v>747</v>
      </c>
      <c r="C119" s="214" t="s">
        <v>6</v>
      </c>
      <c r="D119" s="214" t="s">
        <v>6</v>
      </c>
      <c r="E119" s="345"/>
      <c r="F119" s="301" t="s">
        <v>132</v>
      </c>
      <c r="G119" s="346"/>
      <c r="H119" s="196">
        <v>5</v>
      </c>
      <c r="I119" s="203">
        <v>1260978</v>
      </c>
      <c r="J119" s="203">
        <v>163927</v>
      </c>
      <c r="K119" s="202">
        <v>1425000</v>
      </c>
      <c r="L119" s="203">
        <v>1260978</v>
      </c>
      <c r="M119" s="203">
        <v>163927</v>
      </c>
      <c r="N119" s="202">
        <v>1425000</v>
      </c>
      <c r="O119" s="204" t="s">
        <v>3</v>
      </c>
      <c r="P119" s="204" t="s">
        <v>2</v>
      </c>
      <c r="Q119" s="204" t="s">
        <v>1</v>
      </c>
      <c r="R119" s="324">
        <v>44986</v>
      </c>
      <c r="S119" s="213" t="s">
        <v>7</v>
      </c>
      <c r="T119" s="215"/>
      <c r="U119" s="215"/>
      <c r="V119" s="239">
        <f t="shared" si="2"/>
        <v>4.3917332287885602E-5</v>
      </c>
    </row>
    <row r="120" spans="1:22" ht="24.9" customHeight="1" x14ac:dyDescent="0.3">
      <c r="A120" s="213">
        <f t="shared" si="3"/>
        <v>116</v>
      </c>
      <c r="B120" s="214" t="s">
        <v>747</v>
      </c>
      <c r="C120" s="214" t="s">
        <v>6</v>
      </c>
      <c r="D120" s="214" t="s">
        <v>6</v>
      </c>
      <c r="E120" s="345"/>
      <c r="F120" s="301" t="s">
        <v>131</v>
      </c>
      <c r="G120" s="346"/>
      <c r="H120" s="196">
        <v>33</v>
      </c>
      <c r="I120" s="203">
        <v>1548245</v>
      </c>
      <c r="J120" s="203">
        <v>201272</v>
      </c>
      <c r="K120" s="202">
        <v>1750000</v>
      </c>
      <c r="L120" s="203">
        <v>1548245</v>
      </c>
      <c r="M120" s="203">
        <v>201272</v>
      </c>
      <c r="N120" s="202">
        <v>1750000</v>
      </c>
      <c r="O120" s="204" t="s">
        <v>3</v>
      </c>
      <c r="P120" s="204" t="s">
        <v>2</v>
      </c>
      <c r="Q120" s="204" t="s">
        <v>1</v>
      </c>
      <c r="R120" s="324">
        <v>44986</v>
      </c>
      <c r="S120" s="213" t="s">
        <v>7</v>
      </c>
      <c r="T120" s="215"/>
      <c r="U120" s="215"/>
      <c r="V120" s="239">
        <f t="shared" si="2"/>
        <v>5.3933565967578806E-5</v>
      </c>
    </row>
    <row r="121" spans="1:22" ht="24.9" customHeight="1" x14ac:dyDescent="0.3">
      <c r="A121" s="213">
        <f t="shared" si="3"/>
        <v>117</v>
      </c>
      <c r="B121" s="214" t="s">
        <v>747</v>
      </c>
      <c r="C121" s="214" t="s">
        <v>6</v>
      </c>
      <c r="D121" s="214" t="s">
        <v>6</v>
      </c>
      <c r="E121" s="345"/>
      <c r="F121" s="301" t="s">
        <v>130</v>
      </c>
      <c r="G121" s="346"/>
      <c r="H121" s="196">
        <v>1</v>
      </c>
      <c r="I121" s="203">
        <v>174173</v>
      </c>
      <c r="J121" s="203">
        <v>22642</v>
      </c>
      <c r="K121" s="202">
        <v>200000</v>
      </c>
      <c r="L121" s="203">
        <v>174173</v>
      </c>
      <c r="M121" s="203">
        <v>22642</v>
      </c>
      <c r="N121" s="202">
        <v>200000</v>
      </c>
      <c r="O121" s="204" t="s">
        <v>3</v>
      </c>
      <c r="P121" s="204" t="s">
        <v>2</v>
      </c>
      <c r="Q121" s="204" t="s">
        <v>1</v>
      </c>
      <c r="R121" s="324">
        <v>44986</v>
      </c>
      <c r="S121" s="213" t="s">
        <v>7</v>
      </c>
      <c r="T121" s="215"/>
      <c r="U121" s="215"/>
      <c r="V121" s="239">
        <f t="shared" si="2"/>
        <v>6.1638361105804353E-6</v>
      </c>
    </row>
    <row r="122" spans="1:22" ht="24.9" customHeight="1" x14ac:dyDescent="0.3">
      <c r="A122" s="213">
        <f t="shared" si="3"/>
        <v>118</v>
      </c>
      <c r="B122" s="214" t="s">
        <v>747</v>
      </c>
      <c r="C122" s="214" t="s">
        <v>6</v>
      </c>
      <c r="D122" s="214" t="s">
        <v>6</v>
      </c>
      <c r="E122" s="345"/>
      <c r="F122" s="301" t="s">
        <v>129</v>
      </c>
      <c r="G122" s="346"/>
      <c r="H122" s="196">
        <v>2</v>
      </c>
      <c r="I122" s="203">
        <v>683776</v>
      </c>
      <c r="J122" s="203">
        <v>88891</v>
      </c>
      <c r="K122" s="202">
        <v>775000</v>
      </c>
      <c r="L122" s="203">
        <v>683776</v>
      </c>
      <c r="M122" s="203">
        <v>88891</v>
      </c>
      <c r="N122" s="202">
        <v>775000</v>
      </c>
      <c r="O122" s="204" t="s">
        <v>3</v>
      </c>
      <c r="P122" s="204" t="s">
        <v>2</v>
      </c>
      <c r="Q122" s="204" t="s">
        <v>1</v>
      </c>
      <c r="R122" s="324">
        <v>44986</v>
      </c>
      <c r="S122" s="213" t="s">
        <v>7</v>
      </c>
      <c r="T122" s="216"/>
      <c r="U122" s="216"/>
      <c r="V122" s="239">
        <f t="shared" si="2"/>
        <v>2.3884864928499184E-5</v>
      </c>
    </row>
    <row r="123" spans="1:22" ht="24.9" customHeight="1" x14ac:dyDescent="0.3">
      <c r="A123" s="213">
        <f t="shared" si="3"/>
        <v>119</v>
      </c>
      <c r="B123" s="214" t="s">
        <v>747</v>
      </c>
      <c r="C123" s="214" t="s">
        <v>6</v>
      </c>
      <c r="D123" s="214" t="s">
        <v>6</v>
      </c>
      <c r="E123" s="345"/>
      <c r="F123" s="301" t="s">
        <v>128</v>
      </c>
      <c r="G123" s="346"/>
      <c r="H123" s="196">
        <v>2</v>
      </c>
      <c r="I123" s="203">
        <v>550185</v>
      </c>
      <c r="J123" s="203">
        <v>71524</v>
      </c>
      <c r="K123" s="202">
        <v>625000</v>
      </c>
      <c r="L123" s="203">
        <v>550185</v>
      </c>
      <c r="M123" s="203">
        <v>71524</v>
      </c>
      <c r="N123" s="202">
        <v>625000</v>
      </c>
      <c r="O123" s="204" t="s">
        <v>3</v>
      </c>
      <c r="P123" s="204" t="s">
        <v>2</v>
      </c>
      <c r="Q123" s="204" t="s">
        <v>1</v>
      </c>
      <c r="R123" s="324">
        <v>44986</v>
      </c>
      <c r="S123" s="213" t="s">
        <v>7</v>
      </c>
      <c r="T123" s="216"/>
      <c r="U123" s="216"/>
      <c r="V123" s="239">
        <f t="shared" si="2"/>
        <v>1.9261987845563861E-5</v>
      </c>
    </row>
    <row r="124" spans="1:22" ht="24.9" customHeight="1" x14ac:dyDescent="0.3">
      <c r="A124" s="213">
        <f t="shared" si="3"/>
        <v>120</v>
      </c>
      <c r="B124" s="214" t="s">
        <v>747</v>
      </c>
      <c r="C124" s="214" t="s">
        <v>6</v>
      </c>
      <c r="D124" s="214" t="s">
        <v>6</v>
      </c>
      <c r="E124" s="345"/>
      <c r="F124" s="301" t="s">
        <v>127</v>
      </c>
      <c r="G124" s="346"/>
      <c r="H124" s="196">
        <v>1</v>
      </c>
      <c r="I124" s="203">
        <v>132077</v>
      </c>
      <c r="J124" s="203">
        <v>17170</v>
      </c>
      <c r="K124" s="202">
        <v>150000</v>
      </c>
      <c r="L124" s="203">
        <v>132077</v>
      </c>
      <c r="M124" s="203">
        <v>17170</v>
      </c>
      <c r="N124" s="202">
        <v>150000</v>
      </c>
      <c r="O124" s="204" t="s">
        <v>3</v>
      </c>
      <c r="P124" s="204" t="s">
        <v>2</v>
      </c>
      <c r="Q124" s="204" t="s">
        <v>1</v>
      </c>
      <c r="R124" s="324">
        <v>44986</v>
      </c>
      <c r="S124" s="213" t="s">
        <v>7</v>
      </c>
      <c r="T124" s="216"/>
      <c r="U124" s="216"/>
      <c r="V124" s="239">
        <f t="shared" si="2"/>
        <v>4.6228770829353259E-6</v>
      </c>
    </row>
    <row r="125" spans="1:22" ht="24.9" customHeight="1" x14ac:dyDescent="0.3">
      <c r="A125" s="213">
        <f t="shared" si="3"/>
        <v>121</v>
      </c>
      <c r="B125" s="214" t="s">
        <v>747</v>
      </c>
      <c r="C125" s="214" t="s">
        <v>6</v>
      </c>
      <c r="D125" s="214" t="s">
        <v>6</v>
      </c>
      <c r="E125" s="345"/>
      <c r="F125" s="301" t="s">
        <v>126</v>
      </c>
      <c r="G125" s="346"/>
      <c r="H125" s="196">
        <v>39</v>
      </c>
      <c r="I125" s="203">
        <v>1559801</v>
      </c>
      <c r="J125" s="203">
        <v>202774</v>
      </c>
      <c r="K125" s="202">
        <v>1765000</v>
      </c>
      <c r="L125" s="203">
        <v>1559801</v>
      </c>
      <c r="M125" s="203">
        <v>202774</v>
      </c>
      <c r="N125" s="202">
        <v>1765000</v>
      </c>
      <c r="O125" s="204" t="s">
        <v>3</v>
      </c>
      <c r="P125" s="204" t="s">
        <v>2</v>
      </c>
      <c r="Q125" s="204" t="s">
        <v>1</v>
      </c>
      <c r="R125" s="324">
        <v>44986</v>
      </c>
      <c r="S125" s="213" t="s">
        <v>7</v>
      </c>
      <c r="T125" s="216"/>
      <c r="U125" s="216"/>
      <c r="V125" s="239">
        <f t="shared" si="2"/>
        <v>5.4395853675872339E-5</v>
      </c>
    </row>
    <row r="126" spans="1:22" ht="24.9" customHeight="1" x14ac:dyDescent="0.3">
      <c r="A126" s="213">
        <f t="shared" si="3"/>
        <v>122</v>
      </c>
      <c r="B126" s="214" t="s">
        <v>747</v>
      </c>
      <c r="C126" s="214" t="s">
        <v>6</v>
      </c>
      <c r="D126" s="214" t="s">
        <v>6</v>
      </c>
      <c r="E126" s="345"/>
      <c r="F126" s="301" t="s">
        <v>125</v>
      </c>
      <c r="G126" s="346"/>
      <c r="H126" s="196">
        <v>4</v>
      </c>
      <c r="I126" s="203">
        <v>31930</v>
      </c>
      <c r="J126" s="203">
        <v>4151</v>
      </c>
      <c r="K126" s="202">
        <v>40000</v>
      </c>
      <c r="L126" s="203">
        <v>31930</v>
      </c>
      <c r="M126" s="203">
        <v>4151</v>
      </c>
      <c r="N126" s="202">
        <v>40000</v>
      </c>
      <c r="O126" s="204" t="s">
        <v>3</v>
      </c>
      <c r="P126" s="204" t="s">
        <v>2</v>
      </c>
      <c r="Q126" s="204" t="s">
        <v>1</v>
      </c>
      <c r="R126" s="324">
        <v>44986</v>
      </c>
      <c r="S126" s="213" t="s">
        <v>7</v>
      </c>
      <c r="T126" s="216"/>
      <c r="U126" s="216"/>
      <c r="V126" s="239">
        <f t="shared" si="2"/>
        <v>1.2327672221160869E-6</v>
      </c>
    </row>
    <row r="127" spans="1:22" ht="24.9" customHeight="1" x14ac:dyDescent="0.3">
      <c r="A127" s="213">
        <f t="shared" si="3"/>
        <v>123</v>
      </c>
      <c r="B127" s="214" t="s">
        <v>747</v>
      </c>
      <c r="C127" s="214" t="s">
        <v>6</v>
      </c>
      <c r="D127" s="214" t="s">
        <v>6</v>
      </c>
      <c r="E127" s="345"/>
      <c r="F127" s="301" t="s">
        <v>124</v>
      </c>
      <c r="G127" s="346"/>
      <c r="H127" s="196">
        <v>12</v>
      </c>
      <c r="I127" s="203">
        <v>11468720</v>
      </c>
      <c r="J127" s="203">
        <v>1490934</v>
      </c>
      <c r="K127" s="202">
        <v>12960000</v>
      </c>
      <c r="L127" s="203">
        <v>11468720</v>
      </c>
      <c r="M127" s="203">
        <v>1490934</v>
      </c>
      <c r="N127" s="202">
        <v>12960000</v>
      </c>
      <c r="O127" s="204" t="s">
        <v>3</v>
      </c>
      <c r="P127" s="204" t="s">
        <v>2</v>
      </c>
      <c r="Q127" s="204" t="s">
        <v>1</v>
      </c>
      <c r="R127" s="324">
        <v>44986</v>
      </c>
      <c r="S127" s="213" t="s">
        <v>7</v>
      </c>
      <c r="T127" s="216"/>
      <c r="U127" s="216"/>
      <c r="V127" s="239">
        <f t="shared" si="2"/>
        <v>3.994165799656122E-4</v>
      </c>
    </row>
    <row r="128" spans="1:22" ht="24.9" customHeight="1" x14ac:dyDescent="0.3">
      <c r="A128" s="213">
        <f t="shared" si="3"/>
        <v>124</v>
      </c>
      <c r="B128" s="214" t="s">
        <v>747</v>
      </c>
      <c r="C128" s="214" t="s">
        <v>6</v>
      </c>
      <c r="D128" s="214" t="s">
        <v>6</v>
      </c>
      <c r="E128" s="345"/>
      <c r="F128" s="301" t="s">
        <v>123</v>
      </c>
      <c r="G128" s="346"/>
      <c r="H128" s="196">
        <v>31</v>
      </c>
      <c r="I128" s="203">
        <v>965868</v>
      </c>
      <c r="J128" s="203">
        <v>125563</v>
      </c>
      <c r="K128" s="202">
        <v>1095000</v>
      </c>
      <c r="L128" s="203">
        <v>965868</v>
      </c>
      <c r="M128" s="203">
        <v>125563</v>
      </c>
      <c r="N128" s="202">
        <v>1095000</v>
      </c>
      <c r="O128" s="204" t="s">
        <v>3</v>
      </c>
      <c r="P128" s="204" t="s">
        <v>2</v>
      </c>
      <c r="Q128" s="204" t="s">
        <v>1</v>
      </c>
      <c r="R128" s="324">
        <v>44986</v>
      </c>
      <c r="S128" s="213" t="s">
        <v>7</v>
      </c>
      <c r="T128" s="216"/>
      <c r="U128" s="216"/>
      <c r="V128" s="239">
        <f t="shared" si="2"/>
        <v>3.3747002705427883E-5</v>
      </c>
    </row>
    <row r="129" spans="1:22" ht="24.9" customHeight="1" x14ac:dyDescent="0.3">
      <c r="A129" s="213">
        <f t="shared" si="3"/>
        <v>125</v>
      </c>
      <c r="B129" s="214" t="s">
        <v>747</v>
      </c>
      <c r="C129" s="214" t="s">
        <v>6</v>
      </c>
      <c r="D129" s="214" t="s">
        <v>6</v>
      </c>
      <c r="E129" s="345"/>
      <c r="F129" s="301" t="s">
        <v>122</v>
      </c>
      <c r="G129" s="346"/>
      <c r="H129" s="196">
        <v>2</v>
      </c>
      <c r="I129" s="203">
        <v>389690</v>
      </c>
      <c r="J129" s="203">
        <v>50660</v>
      </c>
      <c r="K129" s="202">
        <v>445000</v>
      </c>
      <c r="L129" s="203">
        <v>389690</v>
      </c>
      <c r="M129" s="203">
        <v>50660</v>
      </c>
      <c r="N129" s="202">
        <v>445000</v>
      </c>
      <c r="O129" s="204" t="s">
        <v>3</v>
      </c>
      <c r="P129" s="204" t="s">
        <v>2</v>
      </c>
      <c r="Q129" s="204" t="s">
        <v>1</v>
      </c>
      <c r="R129" s="324">
        <v>44986</v>
      </c>
      <c r="S129" s="213" t="s">
        <v>7</v>
      </c>
      <c r="T129" s="216"/>
      <c r="U129" s="216"/>
      <c r="V129" s="239">
        <f t="shared" si="2"/>
        <v>1.3714535346041468E-5</v>
      </c>
    </row>
    <row r="130" spans="1:22" ht="24.9" customHeight="1" x14ac:dyDescent="0.3">
      <c r="A130" s="213">
        <f t="shared" si="3"/>
        <v>126</v>
      </c>
      <c r="B130" s="214" t="s">
        <v>747</v>
      </c>
      <c r="C130" s="214" t="s">
        <v>6</v>
      </c>
      <c r="D130" s="214" t="s">
        <v>6</v>
      </c>
      <c r="E130" s="345"/>
      <c r="F130" s="301" t="s">
        <v>121</v>
      </c>
      <c r="G130" s="346"/>
      <c r="H130" s="196">
        <v>1</v>
      </c>
      <c r="I130" s="203">
        <v>1294650</v>
      </c>
      <c r="J130" s="203">
        <v>168305</v>
      </c>
      <c r="K130" s="202">
        <v>1465000</v>
      </c>
      <c r="L130" s="203">
        <v>1294650</v>
      </c>
      <c r="M130" s="203">
        <v>168305</v>
      </c>
      <c r="N130" s="202">
        <v>1465000</v>
      </c>
      <c r="O130" s="204" t="s">
        <v>3</v>
      </c>
      <c r="P130" s="204" t="s">
        <v>2</v>
      </c>
      <c r="Q130" s="204" t="s">
        <v>1</v>
      </c>
      <c r="R130" s="324">
        <v>44986</v>
      </c>
      <c r="S130" s="213" t="s">
        <v>7</v>
      </c>
      <c r="T130" s="216"/>
      <c r="U130" s="216"/>
      <c r="V130" s="239">
        <f t="shared" si="2"/>
        <v>4.5150099510001686E-5</v>
      </c>
    </row>
    <row r="131" spans="1:22" ht="24.9" customHeight="1" x14ac:dyDescent="0.3">
      <c r="A131" s="213">
        <f t="shared" si="3"/>
        <v>127</v>
      </c>
      <c r="B131" s="214" t="s">
        <v>747</v>
      </c>
      <c r="C131" s="214" t="s">
        <v>6</v>
      </c>
      <c r="D131" s="214" t="s">
        <v>6</v>
      </c>
      <c r="E131" s="345"/>
      <c r="F131" s="301" t="s">
        <v>120</v>
      </c>
      <c r="G131" s="346"/>
      <c r="H131" s="196">
        <v>13</v>
      </c>
      <c r="I131" s="203">
        <v>539885</v>
      </c>
      <c r="J131" s="203">
        <v>70185</v>
      </c>
      <c r="K131" s="202">
        <v>615000</v>
      </c>
      <c r="L131" s="203">
        <v>539885</v>
      </c>
      <c r="M131" s="203">
        <v>70185</v>
      </c>
      <c r="N131" s="202">
        <v>615000</v>
      </c>
      <c r="O131" s="204" t="s">
        <v>3</v>
      </c>
      <c r="P131" s="204" t="s">
        <v>2</v>
      </c>
      <c r="Q131" s="204" t="s">
        <v>1</v>
      </c>
      <c r="R131" s="324">
        <v>44986</v>
      </c>
      <c r="S131" s="213" t="s">
        <v>7</v>
      </c>
      <c r="T131" s="216"/>
      <c r="U131" s="216"/>
      <c r="V131" s="239">
        <f t="shared" si="2"/>
        <v>1.8953796040034836E-5</v>
      </c>
    </row>
    <row r="132" spans="1:22" ht="24.9" customHeight="1" x14ac:dyDescent="0.3">
      <c r="A132" s="213">
        <f t="shared" si="3"/>
        <v>128</v>
      </c>
      <c r="B132" s="214" t="s">
        <v>747</v>
      </c>
      <c r="C132" s="214" t="s">
        <v>6</v>
      </c>
      <c r="D132" s="214" t="s">
        <v>6</v>
      </c>
      <c r="E132" s="345"/>
      <c r="F132" s="301" t="s">
        <v>119</v>
      </c>
      <c r="G132" s="346"/>
      <c r="H132" s="196">
        <v>1</v>
      </c>
      <c r="I132" s="203">
        <v>2189945</v>
      </c>
      <c r="J132" s="203">
        <v>284693</v>
      </c>
      <c r="K132" s="202">
        <v>2475000</v>
      </c>
      <c r="L132" s="203">
        <v>2189945</v>
      </c>
      <c r="M132" s="203">
        <v>284693</v>
      </c>
      <c r="N132" s="202">
        <v>2475000</v>
      </c>
      <c r="O132" s="204" t="s">
        <v>3</v>
      </c>
      <c r="P132" s="204" t="s">
        <v>2</v>
      </c>
      <c r="Q132" s="204" t="s">
        <v>1</v>
      </c>
      <c r="R132" s="324">
        <v>44986</v>
      </c>
      <c r="S132" s="213" t="s">
        <v>7</v>
      </c>
      <c r="T132" s="216"/>
      <c r="U132" s="216"/>
      <c r="V132" s="239">
        <f t="shared" si="2"/>
        <v>7.6277471868432879E-5</v>
      </c>
    </row>
    <row r="133" spans="1:22" ht="24.9" customHeight="1" x14ac:dyDescent="0.3">
      <c r="A133" s="213">
        <f t="shared" si="3"/>
        <v>129</v>
      </c>
      <c r="B133" s="214" t="s">
        <v>747</v>
      </c>
      <c r="C133" s="214" t="s">
        <v>6</v>
      </c>
      <c r="D133" s="214" t="s">
        <v>6</v>
      </c>
      <c r="E133" s="345"/>
      <c r="F133" s="301" t="s">
        <v>118</v>
      </c>
      <c r="G133" s="346"/>
      <c r="H133" s="217">
        <v>6</v>
      </c>
      <c r="I133" s="203">
        <v>1012964</v>
      </c>
      <c r="J133" s="203">
        <v>131685</v>
      </c>
      <c r="K133" s="202">
        <v>1145000</v>
      </c>
      <c r="L133" s="203">
        <v>1012964</v>
      </c>
      <c r="M133" s="203">
        <v>131685</v>
      </c>
      <c r="N133" s="202">
        <v>1145000</v>
      </c>
      <c r="O133" s="204" t="s">
        <v>3</v>
      </c>
      <c r="P133" s="204" t="s">
        <v>2</v>
      </c>
      <c r="Q133" s="204" t="s">
        <v>1</v>
      </c>
      <c r="R133" s="324">
        <v>44986</v>
      </c>
      <c r="S133" s="213" t="s">
        <v>7</v>
      </c>
      <c r="T133" s="216"/>
      <c r="U133" s="216"/>
      <c r="V133" s="239">
        <f t="shared" ref="V133:V196" si="4">+K133/$K$688</f>
        <v>3.528796173307299E-5</v>
      </c>
    </row>
    <row r="134" spans="1:22" ht="24.9" customHeight="1" x14ac:dyDescent="0.3">
      <c r="A134" s="213">
        <f t="shared" si="3"/>
        <v>130</v>
      </c>
      <c r="B134" s="214" t="s">
        <v>747</v>
      </c>
      <c r="C134" s="214" t="s">
        <v>6</v>
      </c>
      <c r="D134" s="214" t="s">
        <v>6</v>
      </c>
      <c r="E134" s="345"/>
      <c r="F134" s="301" t="s">
        <v>117</v>
      </c>
      <c r="G134" s="346"/>
      <c r="H134" s="217">
        <v>13</v>
      </c>
      <c r="I134" s="203">
        <v>568138</v>
      </c>
      <c r="J134" s="203">
        <v>73858</v>
      </c>
      <c r="K134" s="202">
        <v>645000</v>
      </c>
      <c r="L134" s="203">
        <v>568138</v>
      </c>
      <c r="M134" s="203">
        <v>73858</v>
      </c>
      <c r="N134" s="202">
        <v>645000</v>
      </c>
      <c r="O134" s="204" t="s">
        <v>3</v>
      </c>
      <c r="P134" s="204" t="s">
        <v>2</v>
      </c>
      <c r="Q134" s="204" t="s">
        <v>1</v>
      </c>
      <c r="R134" s="324">
        <v>44986</v>
      </c>
      <c r="S134" s="213" t="s">
        <v>7</v>
      </c>
      <c r="T134" s="216"/>
      <c r="U134" s="216"/>
      <c r="V134" s="239">
        <f t="shared" si="4"/>
        <v>1.9878371456621903E-5</v>
      </c>
    </row>
    <row r="135" spans="1:22" ht="24.9" customHeight="1" x14ac:dyDescent="0.3">
      <c r="A135" s="213">
        <f t="shared" ref="A135:A198" si="5">+A134+1</f>
        <v>131</v>
      </c>
      <c r="B135" s="214" t="s">
        <v>747</v>
      </c>
      <c r="C135" s="214" t="s">
        <v>6</v>
      </c>
      <c r="D135" s="214" t="s">
        <v>6</v>
      </c>
      <c r="E135" s="345"/>
      <c r="F135" s="301" t="s">
        <v>116</v>
      </c>
      <c r="G135" s="346"/>
      <c r="H135" s="217">
        <v>8</v>
      </c>
      <c r="I135" s="203">
        <v>188696</v>
      </c>
      <c r="J135" s="203">
        <v>24530</v>
      </c>
      <c r="K135" s="202">
        <v>215000</v>
      </c>
      <c r="L135" s="203">
        <v>188696</v>
      </c>
      <c r="M135" s="203">
        <v>24530</v>
      </c>
      <c r="N135" s="202">
        <v>215000</v>
      </c>
      <c r="O135" s="204" t="s">
        <v>3</v>
      </c>
      <c r="P135" s="204" t="s">
        <v>2</v>
      </c>
      <c r="Q135" s="204" t="s">
        <v>1</v>
      </c>
      <c r="R135" s="324">
        <v>44986</v>
      </c>
      <c r="S135" s="213" t="s">
        <v>7</v>
      </c>
      <c r="T135" s="216"/>
      <c r="U135" s="216"/>
      <c r="V135" s="239">
        <f t="shared" si="4"/>
        <v>6.6261238188739675E-6</v>
      </c>
    </row>
    <row r="136" spans="1:22" ht="24.9" customHeight="1" x14ac:dyDescent="0.3">
      <c r="A136" s="213">
        <f t="shared" si="5"/>
        <v>132</v>
      </c>
      <c r="B136" s="214" t="s">
        <v>747</v>
      </c>
      <c r="C136" s="214" t="s">
        <v>6</v>
      </c>
      <c r="D136" s="214" t="s">
        <v>6</v>
      </c>
      <c r="E136" s="345"/>
      <c r="F136" s="301" t="s">
        <v>115</v>
      </c>
      <c r="G136" s="346"/>
      <c r="H136" s="217">
        <v>8</v>
      </c>
      <c r="I136" s="203">
        <v>530079</v>
      </c>
      <c r="J136" s="203">
        <v>68910</v>
      </c>
      <c r="K136" s="202">
        <v>600000</v>
      </c>
      <c r="L136" s="203">
        <v>530079</v>
      </c>
      <c r="M136" s="203">
        <v>68910</v>
      </c>
      <c r="N136" s="202">
        <v>600000</v>
      </c>
      <c r="O136" s="204" t="s">
        <v>3</v>
      </c>
      <c r="P136" s="204" t="s">
        <v>2</v>
      </c>
      <c r="Q136" s="204" t="s">
        <v>1</v>
      </c>
      <c r="R136" s="324">
        <v>44986</v>
      </c>
      <c r="S136" s="213" t="s">
        <v>7</v>
      </c>
      <c r="T136" s="216"/>
      <c r="U136" s="216"/>
      <c r="V136" s="239">
        <f t="shared" si="4"/>
        <v>1.8491508331741303E-5</v>
      </c>
    </row>
    <row r="137" spans="1:22" ht="24.9" customHeight="1" x14ac:dyDescent="0.3">
      <c r="A137" s="213">
        <f t="shared" si="5"/>
        <v>133</v>
      </c>
      <c r="B137" s="214" t="s">
        <v>747</v>
      </c>
      <c r="C137" s="214" t="s">
        <v>6</v>
      </c>
      <c r="D137" s="214" t="s">
        <v>6</v>
      </c>
      <c r="E137" s="345"/>
      <c r="F137" s="301" t="s">
        <v>114</v>
      </c>
      <c r="G137" s="346"/>
      <c r="H137" s="217">
        <v>8</v>
      </c>
      <c r="I137" s="203">
        <v>3739586</v>
      </c>
      <c r="J137" s="203">
        <v>486146</v>
      </c>
      <c r="K137" s="202">
        <v>4230000</v>
      </c>
      <c r="L137" s="203">
        <v>3739586</v>
      </c>
      <c r="M137" s="203">
        <v>486146</v>
      </c>
      <c r="N137" s="202">
        <v>4230000</v>
      </c>
      <c r="O137" s="204" t="s">
        <v>3</v>
      </c>
      <c r="P137" s="204" t="s">
        <v>2</v>
      </c>
      <c r="Q137" s="204" t="s">
        <v>1</v>
      </c>
      <c r="R137" s="324">
        <v>44986</v>
      </c>
      <c r="S137" s="213" t="s">
        <v>7</v>
      </c>
      <c r="T137" s="216"/>
      <c r="U137" s="216"/>
      <c r="V137" s="239">
        <f t="shared" si="4"/>
        <v>1.303651337387762E-4</v>
      </c>
    </row>
    <row r="138" spans="1:22" ht="24.9" customHeight="1" x14ac:dyDescent="0.3">
      <c r="A138" s="213">
        <f t="shared" si="5"/>
        <v>134</v>
      </c>
      <c r="B138" s="214" t="s">
        <v>747</v>
      </c>
      <c r="C138" s="214" t="s">
        <v>6</v>
      </c>
      <c r="D138" s="214" t="s">
        <v>6</v>
      </c>
      <c r="E138" s="345"/>
      <c r="F138" s="301" t="s">
        <v>113</v>
      </c>
      <c r="G138" s="346"/>
      <c r="H138" s="217">
        <v>5</v>
      </c>
      <c r="I138" s="203">
        <v>764930</v>
      </c>
      <c r="J138" s="203">
        <v>99441</v>
      </c>
      <c r="K138" s="202">
        <v>865000</v>
      </c>
      <c r="L138" s="203">
        <v>764930</v>
      </c>
      <c r="M138" s="203">
        <v>99441</v>
      </c>
      <c r="N138" s="202">
        <v>865000</v>
      </c>
      <c r="O138" s="204" t="s">
        <v>3</v>
      </c>
      <c r="P138" s="204" t="s">
        <v>2</v>
      </c>
      <c r="Q138" s="204" t="s">
        <v>1</v>
      </c>
      <c r="R138" s="324">
        <v>44986</v>
      </c>
      <c r="S138" s="213" t="s">
        <v>7</v>
      </c>
      <c r="T138" s="216"/>
      <c r="U138" s="216"/>
      <c r="V138" s="239">
        <f t="shared" si="4"/>
        <v>2.6658591178260382E-5</v>
      </c>
    </row>
    <row r="139" spans="1:22" ht="24.9" customHeight="1" x14ac:dyDescent="0.3">
      <c r="A139" s="213">
        <f t="shared" si="5"/>
        <v>135</v>
      </c>
      <c r="B139" s="214" t="s">
        <v>747</v>
      </c>
      <c r="C139" s="214" t="s">
        <v>6</v>
      </c>
      <c r="D139" s="214" t="s">
        <v>6</v>
      </c>
      <c r="E139" s="345"/>
      <c r="F139" s="302" t="s">
        <v>112</v>
      </c>
      <c r="G139" s="346"/>
      <c r="H139" s="196">
        <v>3</v>
      </c>
      <c r="I139" s="203">
        <v>289421</v>
      </c>
      <c r="J139" s="203">
        <v>37625</v>
      </c>
      <c r="K139" s="202">
        <v>330000</v>
      </c>
      <c r="L139" s="203">
        <v>289421</v>
      </c>
      <c r="M139" s="203">
        <v>37625</v>
      </c>
      <c r="N139" s="202">
        <v>330000</v>
      </c>
      <c r="O139" s="204" t="s">
        <v>3</v>
      </c>
      <c r="P139" s="204" t="s">
        <v>2</v>
      </c>
      <c r="Q139" s="204" t="s">
        <v>1</v>
      </c>
      <c r="R139" s="324">
        <v>44986</v>
      </c>
      <c r="S139" s="213" t="s">
        <v>7</v>
      </c>
      <c r="T139" s="216"/>
      <c r="U139" s="216"/>
      <c r="V139" s="239">
        <f t="shared" si="4"/>
        <v>1.0170329582457718E-5</v>
      </c>
    </row>
    <row r="140" spans="1:22" ht="24.9" customHeight="1" x14ac:dyDescent="0.3">
      <c r="A140" s="213">
        <f t="shared" si="5"/>
        <v>136</v>
      </c>
      <c r="B140" s="214" t="s">
        <v>747</v>
      </c>
      <c r="C140" s="214" t="s">
        <v>6</v>
      </c>
      <c r="D140" s="214" t="s">
        <v>6</v>
      </c>
      <c r="E140" s="345"/>
      <c r="F140" s="302" t="s">
        <v>111</v>
      </c>
      <c r="G140" s="346"/>
      <c r="H140" s="196">
        <v>6</v>
      </c>
      <c r="I140" s="203">
        <v>74778</v>
      </c>
      <c r="J140" s="203">
        <v>9721</v>
      </c>
      <c r="K140" s="202">
        <v>85000</v>
      </c>
      <c r="L140" s="203">
        <v>74778</v>
      </c>
      <c r="M140" s="203">
        <v>9721</v>
      </c>
      <c r="N140" s="202">
        <v>85000</v>
      </c>
      <c r="O140" s="204" t="s">
        <v>3</v>
      </c>
      <c r="P140" s="204" t="s">
        <v>2</v>
      </c>
      <c r="Q140" s="204" t="s">
        <v>1</v>
      </c>
      <c r="R140" s="324">
        <v>44986</v>
      </c>
      <c r="S140" s="213" t="s">
        <v>7</v>
      </c>
      <c r="T140" s="216"/>
      <c r="U140" s="216"/>
      <c r="V140" s="239">
        <f t="shared" si="4"/>
        <v>2.6196303469966847E-6</v>
      </c>
    </row>
    <row r="141" spans="1:22" ht="24.9" customHeight="1" x14ac:dyDescent="0.3">
      <c r="A141" s="213">
        <f t="shared" si="5"/>
        <v>137</v>
      </c>
      <c r="B141" s="214" t="s">
        <v>747</v>
      </c>
      <c r="C141" s="214" t="s">
        <v>6</v>
      </c>
      <c r="D141" s="214" t="s">
        <v>6</v>
      </c>
      <c r="E141" s="345"/>
      <c r="F141" s="302" t="s">
        <v>110</v>
      </c>
      <c r="G141" s="346"/>
      <c r="H141" s="196">
        <v>6</v>
      </c>
      <c r="I141" s="203">
        <v>16192</v>
      </c>
      <c r="J141" s="203">
        <v>2105</v>
      </c>
      <c r="K141" s="202">
        <v>20000</v>
      </c>
      <c r="L141" s="203">
        <v>16192</v>
      </c>
      <c r="M141" s="203">
        <v>2105</v>
      </c>
      <c r="N141" s="202">
        <v>20000</v>
      </c>
      <c r="O141" s="204" t="s">
        <v>3</v>
      </c>
      <c r="P141" s="204" t="s">
        <v>2</v>
      </c>
      <c r="Q141" s="204" t="s">
        <v>1</v>
      </c>
      <c r="R141" s="324">
        <v>44986</v>
      </c>
      <c r="S141" s="213" t="s">
        <v>7</v>
      </c>
      <c r="T141" s="216"/>
      <c r="U141" s="216"/>
      <c r="V141" s="239">
        <f t="shared" si="4"/>
        <v>6.1638361105804345E-7</v>
      </c>
    </row>
    <row r="142" spans="1:22" ht="24.9" customHeight="1" x14ac:dyDescent="0.3">
      <c r="A142" s="213">
        <f t="shared" si="5"/>
        <v>138</v>
      </c>
      <c r="B142" s="214" t="s">
        <v>747</v>
      </c>
      <c r="C142" s="214" t="s">
        <v>6</v>
      </c>
      <c r="D142" s="214" t="s">
        <v>6</v>
      </c>
      <c r="E142" s="345"/>
      <c r="F142" s="302" t="s">
        <v>109</v>
      </c>
      <c r="G142" s="346"/>
      <c r="H142" s="196">
        <v>6</v>
      </c>
      <c r="I142" s="203">
        <v>27865</v>
      </c>
      <c r="J142" s="203">
        <v>3622</v>
      </c>
      <c r="K142" s="202">
        <v>35000</v>
      </c>
      <c r="L142" s="203">
        <v>27865</v>
      </c>
      <c r="M142" s="203">
        <v>3622</v>
      </c>
      <c r="N142" s="202">
        <v>35000</v>
      </c>
      <c r="O142" s="204" t="s">
        <v>3</v>
      </c>
      <c r="P142" s="204" t="s">
        <v>2</v>
      </c>
      <c r="Q142" s="204" t="s">
        <v>1</v>
      </c>
      <c r="R142" s="324">
        <v>44986</v>
      </c>
      <c r="S142" s="213" t="s">
        <v>7</v>
      </c>
      <c r="T142" s="216"/>
      <c r="U142" s="216"/>
      <c r="V142" s="239">
        <f t="shared" si="4"/>
        <v>1.078671319351576E-6</v>
      </c>
    </row>
    <row r="143" spans="1:22" ht="24.9" customHeight="1" x14ac:dyDescent="0.3">
      <c r="A143" s="213">
        <f t="shared" si="5"/>
        <v>139</v>
      </c>
      <c r="B143" s="214" t="s">
        <v>747</v>
      </c>
      <c r="C143" s="214" t="s">
        <v>6</v>
      </c>
      <c r="D143" s="214" t="s">
        <v>6</v>
      </c>
      <c r="E143" s="345"/>
      <c r="F143" s="302" t="s">
        <v>108</v>
      </c>
      <c r="G143" s="346"/>
      <c r="H143" s="196">
        <v>44</v>
      </c>
      <c r="I143" s="203">
        <v>5574360</v>
      </c>
      <c r="J143" s="203">
        <v>724667</v>
      </c>
      <c r="K143" s="202">
        <v>6300000</v>
      </c>
      <c r="L143" s="203">
        <v>5574360</v>
      </c>
      <c r="M143" s="203">
        <v>724667</v>
      </c>
      <c r="N143" s="202">
        <v>6300000</v>
      </c>
      <c r="O143" s="204" t="s">
        <v>3</v>
      </c>
      <c r="P143" s="204" t="s">
        <v>2</v>
      </c>
      <c r="Q143" s="204" t="s">
        <v>1</v>
      </c>
      <c r="R143" s="324">
        <v>44986</v>
      </c>
      <c r="S143" s="213" t="s">
        <v>7</v>
      </c>
      <c r="T143" s="216"/>
      <c r="U143" s="216"/>
      <c r="V143" s="239">
        <f t="shared" si="4"/>
        <v>1.941608374832837E-4</v>
      </c>
    </row>
    <row r="144" spans="1:22" ht="24.9" customHeight="1" x14ac:dyDescent="0.3">
      <c r="A144" s="213">
        <f t="shared" si="5"/>
        <v>140</v>
      </c>
      <c r="B144" s="214" t="s">
        <v>747</v>
      </c>
      <c r="C144" s="214" t="s">
        <v>6</v>
      </c>
      <c r="D144" s="214" t="s">
        <v>6</v>
      </c>
      <c r="E144" s="345"/>
      <c r="F144" s="302" t="s">
        <v>107</v>
      </c>
      <c r="G144" s="346"/>
      <c r="H144" s="196">
        <v>15</v>
      </c>
      <c r="I144" s="203">
        <v>2344845</v>
      </c>
      <c r="J144" s="203">
        <v>304830</v>
      </c>
      <c r="K144" s="202">
        <v>2650000</v>
      </c>
      <c r="L144" s="203">
        <v>2344845</v>
      </c>
      <c r="M144" s="203">
        <v>304830</v>
      </c>
      <c r="N144" s="202">
        <v>2650000</v>
      </c>
      <c r="O144" s="204" t="s">
        <v>3</v>
      </c>
      <c r="P144" s="204" t="s">
        <v>2</v>
      </c>
      <c r="Q144" s="204" t="s">
        <v>1</v>
      </c>
      <c r="R144" s="324">
        <v>44986</v>
      </c>
      <c r="S144" s="213" t="s">
        <v>7</v>
      </c>
      <c r="T144" s="216"/>
      <c r="U144" s="216"/>
      <c r="V144" s="239">
        <f t="shared" si="4"/>
        <v>8.167082846519076E-5</v>
      </c>
    </row>
    <row r="145" spans="1:22" ht="24.9" customHeight="1" x14ac:dyDescent="0.3">
      <c r="A145" s="213">
        <f t="shared" si="5"/>
        <v>141</v>
      </c>
      <c r="B145" s="214" t="s">
        <v>747</v>
      </c>
      <c r="C145" s="214" t="s">
        <v>6</v>
      </c>
      <c r="D145" s="214" t="s">
        <v>6</v>
      </c>
      <c r="E145" s="345"/>
      <c r="F145" s="302" t="s">
        <v>106</v>
      </c>
      <c r="G145" s="346"/>
      <c r="H145" s="196">
        <v>1</v>
      </c>
      <c r="I145" s="203">
        <v>189417</v>
      </c>
      <c r="J145" s="203">
        <v>24624</v>
      </c>
      <c r="K145" s="202">
        <v>215000</v>
      </c>
      <c r="L145" s="203">
        <v>189417</v>
      </c>
      <c r="M145" s="203">
        <v>24624</v>
      </c>
      <c r="N145" s="202">
        <v>215000</v>
      </c>
      <c r="O145" s="204" t="s">
        <v>3</v>
      </c>
      <c r="P145" s="204" t="s">
        <v>2</v>
      </c>
      <c r="Q145" s="204" t="s">
        <v>1</v>
      </c>
      <c r="R145" s="324">
        <v>44986</v>
      </c>
      <c r="S145" s="213" t="s">
        <v>7</v>
      </c>
      <c r="T145" s="216"/>
      <c r="U145" s="216"/>
      <c r="V145" s="239">
        <f t="shared" si="4"/>
        <v>6.6261238188739675E-6</v>
      </c>
    </row>
    <row r="146" spans="1:22" ht="24.9" customHeight="1" x14ac:dyDescent="0.3">
      <c r="A146" s="213">
        <f t="shared" si="5"/>
        <v>142</v>
      </c>
      <c r="B146" s="214" t="s">
        <v>747</v>
      </c>
      <c r="C146" s="214" t="s">
        <v>6</v>
      </c>
      <c r="D146" s="214" t="s">
        <v>6</v>
      </c>
      <c r="E146" s="345"/>
      <c r="F146" s="302" t="s">
        <v>105</v>
      </c>
      <c r="G146" s="346"/>
      <c r="H146" s="196">
        <v>5</v>
      </c>
      <c r="I146" s="203">
        <v>227785</v>
      </c>
      <c r="J146" s="203">
        <v>29612</v>
      </c>
      <c r="K146" s="202">
        <v>260000</v>
      </c>
      <c r="L146" s="203">
        <v>227785</v>
      </c>
      <c r="M146" s="203">
        <v>29612</v>
      </c>
      <c r="N146" s="202">
        <v>260000</v>
      </c>
      <c r="O146" s="204" t="s">
        <v>3</v>
      </c>
      <c r="P146" s="204" t="s">
        <v>2</v>
      </c>
      <c r="Q146" s="204" t="s">
        <v>1</v>
      </c>
      <c r="R146" s="324">
        <v>44986</v>
      </c>
      <c r="S146" s="213" t="s">
        <v>7</v>
      </c>
      <c r="T146" s="216"/>
      <c r="U146" s="216"/>
      <c r="V146" s="239">
        <f t="shared" si="4"/>
        <v>8.0129869437545648E-6</v>
      </c>
    </row>
    <row r="147" spans="1:22" ht="24.9" customHeight="1" x14ac:dyDescent="0.3">
      <c r="A147" s="213">
        <f t="shared" si="5"/>
        <v>143</v>
      </c>
      <c r="B147" s="214" t="s">
        <v>747</v>
      </c>
      <c r="C147" s="214" t="s">
        <v>6</v>
      </c>
      <c r="D147" s="214" t="s">
        <v>6</v>
      </c>
      <c r="E147" s="345"/>
      <c r="F147" s="302" t="s">
        <v>104</v>
      </c>
      <c r="G147" s="346"/>
      <c r="H147" s="196">
        <v>1</v>
      </c>
      <c r="I147" s="203">
        <v>159557</v>
      </c>
      <c r="J147" s="203">
        <v>20742</v>
      </c>
      <c r="K147" s="202">
        <v>185000</v>
      </c>
      <c r="L147" s="203">
        <v>159557</v>
      </c>
      <c r="M147" s="203">
        <v>20742</v>
      </c>
      <c r="N147" s="202">
        <v>185000</v>
      </c>
      <c r="O147" s="204" t="s">
        <v>3</v>
      </c>
      <c r="P147" s="204" t="s">
        <v>2</v>
      </c>
      <c r="Q147" s="204" t="s">
        <v>1</v>
      </c>
      <c r="R147" s="324">
        <v>44986</v>
      </c>
      <c r="S147" s="213" t="s">
        <v>7</v>
      </c>
      <c r="T147" s="216"/>
      <c r="U147" s="216"/>
      <c r="V147" s="239">
        <f t="shared" si="4"/>
        <v>5.7015484022869023E-6</v>
      </c>
    </row>
    <row r="148" spans="1:22" ht="24.9" customHeight="1" x14ac:dyDescent="0.3">
      <c r="A148" s="213">
        <f t="shared" si="5"/>
        <v>144</v>
      </c>
      <c r="B148" s="214" t="s">
        <v>747</v>
      </c>
      <c r="C148" s="214" t="s">
        <v>6</v>
      </c>
      <c r="D148" s="214" t="s">
        <v>6</v>
      </c>
      <c r="E148" s="345"/>
      <c r="F148" s="302" t="s">
        <v>103</v>
      </c>
      <c r="G148" s="346"/>
      <c r="H148" s="196">
        <v>1</v>
      </c>
      <c r="I148" s="203">
        <v>250664</v>
      </c>
      <c r="J148" s="203">
        <v>32586</v>
      </c>
      <c r="K148" s="202">
        <v>285000</v>
      </c>
      <c r="L148" s="203">
        <v>250664</v>
      </c>
      <c r="M148" s="203">
        <v>32586</v>
      </c>
      <c r="N148" s="202">
        <v>285000</v>
      </c>
      <c r="O148" s="204" t="s">
        <v>3</v>
      </c>
      <c r="P148" s="204" t="s">
        <v>2</v>
      </c>
      <c r="Q148" s="204" t="s">
        <v>1</v>
      </c>
      <c r="R148" s="324">
        <v>44986</v>
      </c>
      <c r="S148" s="213" t="s">
        <v>7</v>
      </c>
      <c r="T148" s="216"/>
      <c r="U148" s="216"/>
      <c r="V148" s="239">
        <f t="shared" si="4"/>
        <v>8.7834664575771204E-6</v>
      </c>
    </row>
    <row r="149" spans="1:22" ht="24.9" customHeight="1" x14ac:dyDescent="0.3">
      <c r="A149" s="213">
        <f t="shared" si="5"/>
        <v>145</v>
      </c>
      <c r="B149" s="214" t="s">
        <v>747</v>
      </c>
      <c r="C149" s="214" t="s">
        <v>6</v>
      </c>
      <c r="D149" s="214" t="s">
        <v>6</v>
      </c>
      <c r="E149" s="345"/>
      <c r="F149" s="302" t="s">
        <v>102</v>
      </c>
      <c r="G149" s="346"/>
      <c r="H149" s="196">
        <v>2</v>
      </c>
      <c r="I149" s="203">
        <v>80395</v>
      </c>
      <c r="J149" s="203">
        <v>10451</v>
      </c>
      <c r="K149" s="202">
        <v>95000</v>
      </c>
      <c r="L149" s="203">
        <v>80395</v>
      </c>
      <c r="M149" s="203">
        <v>10451</v>
      </c>
      <c r="N149" s="202">
        <v>95000</v>
      </c>
      <c r="O149" s="204" t="s">
        <v>3</v>
      </c>
      <c r="P149" s="204" t="s">
        <v>2</v>
      </c>
      <c r="Q149" s="204" t="s">
        <v>1</v>
      </c>
      <c r="R149" s="324">
        <v>44986</v>
      </c>
      <c r="S149" s="213" t="s">
        <v>7</v>
      </c>
      <c r="T149" s="216"/>
      <c r="U149" s="216"/>
      <c r="V149" s="239">
        <f t="shared" si="4"/>
        <v>2.9278221525257068E-6</v>
      </c>
    </row>
    <row r="150" spans="1:22" ht="24.9" customHeight="1" x14ac:dyDescent="0.3">
      <c r="A150" s="213">
        <f t="shared" si="5"/>
        <v>146</v>
      </c>
      <c r="B150" s="214" t="s">
        <v>747</v>
      </c>
      <c r="C150" s="214" t="s">
        <v>6</v>
      </c>
      <c r="D150" s="214" t="s">
        <v>6</v>
      </c>
      <c r="E150" s="345"/>
      <c r="F150" s="302" t="s">
        <v>101</v>
      </c>
      <c r="G150" s="346"/>
      <c r="H150" s="196">
        <v>2</v>
      </c>
      <c r="I150" s="203">
        <v>150070</v>
      </c>
      <c r="J150" s="203">
        <v>19509</v>
      </c>
      <c r="K150" s="202">
        <v>170000</v>
      </c>
      <c r="L150" s="203">
        <v>150070</v>
      </c>
      <c r="M150" s="203">
        <v>19509</v>
      </c>
      <c r="N150" s="202">
        <v>170000</v>
      </c>
      <c r="O150" s="204" t="s">
        <v>3</v>
      </c>
      <c r="P150" s="204" t="s">
        <v>2</v>
      </c>
      <c r="Q150" s="204" t="s">
        <v>1</v>
      </c>
      <c r="R150" s="324">
        <v>44986</v>
      </c>
      <c r="S150" s="213" t="s">
        <v>7</v>
      </c>
      <c r="T150" s="216"/>
      <c r="U150" s="216"/>
      <c r="V150" s="239">
        <f t="shared" si="4"/>
        <v>5.2392606939933693E-6</v>
      </c>
    </row>
    <row r="151" spans="1:22" ht="24.9" customHeight="1" x14ac:dyDescent="0.3">
      <c r="A151" s="213">
        <f t="shared" si="5"/>
        <v>147</v>
      </c>
      <c r="B151" s="214" t="s">
        <v>747</v>
      </c>
      <c r="C151" s="214" t="s">
        <v>6</v>
      </c>
      <c r="D151" s="214" t="s">
        <v>6</v>
      </c>
      <c r="E151" s="345"/>
      <c r="F151" s="302" t="s">
        <v>100</v>
      </c>
      <c r="G151" s="346"/>
      <c r="H151" s="196">
        <v>15</v>
      </c>
      <c r="I151" s="203">
        <v>1027630</v>
      </c>
      <c r="J151" s="203">
        <v>133592</v>
      </c>
      <c r="K151" s="202">
        <v>1165000</v>
      </c>
      <c r="L151" s="203">
        <v>1027630</v>
      </c>
      <c r="M151" s="203">
        <v>133592</v>
      </c>
      <c r="N151" s="202">
        <v>1165000</v>
      </c>
      <c r="O151" s="204" t="s">
        <v>3</v>
      </c>
      <c r="P151" s="204" t="s">
        <v>2</v>
      </c>
      <c r="Q151" s="204" t="s">
        <v>1</v>
      </c>
      <c r="R151" s="324">
        <v>44986</v>
      </c>
      <c r="S151" s="213" t="s">
        <v>7</v>
      </c>
      <c r="T151" s="216"/>
      <c r="U151" s="216"/>
      <c r="V151" s="239">
        <f t="shared" si="4"/>
        <v>3.5904345344131032E-5</v>
      </c>
    </row>
    <row r="152" spans="1:22" ht="24.9" customHeight="1" x14ac:dyDescent="0.3">
      <c r="A152" s="213">
        <f t="shared" si="5"/>
        <v>148</v>
      </c>
      <c r="B152" s="214" t="s">
        <v>747</v>
      </c>
      <c r="C152" s="214" t="s">
        <v>6</v>
      </c>
      <c r="D152" s="214" t="s">
        <v>6</v>
      </c>
      <c r="E152" s="345"/>
      <c r="F152" s="302" t="s">
        <v>99</v>
      </c>
      <c r="G152" s="346"/>
      <c r="H152" s="196">
        <v>10</v>
      </c>
      <c r="I152" s="203">
        <v>866476</v>
      </c>
      <c r="J152" s="203">
        <v>112642</v>
      </c>
      <c r="K152" s="202">
        <v>980000</v>
      </c>
      <c r="L152" s="203">
        <v>866476</v>
      </c>
      <c r="M152" s="203">
        <v>112642</v>
      </c>
      <c r="N152" s="202">
        <v>980000</v>
      </c>
      <c r="O152" s="204" t="s">
        <v>3</v>
      </c>
      <c r="P152" s="204" t="s">
        <v>2</v>
      </c>
      <c r="Q152" s="204" t="s">
        <v>1</v>
      </c>
      <c r="R152" s="324">
        <v>44986</v>
      </c>
      <c r="S152" s="213" t="s">
        <v>7</v>
      </c>
      <c r="T152" s="216"/>
      <c r="U152" s="216"/>
      <c r="V152" s="239">
        <f t="shared" si="4"/>
        <v>3.0202796941844131E-5</v>
      </c>
    </row>
    <row r="153" spans="1:22" ht="24.9" customHeight="1" x14ac:dyDescent="0.3">
      <c r="A153" s="213">
        <f t="shared" si="5"/>
        <v>149</v>
      </c>
      <c r="B153" s="214" t="s">
        <v>747</v>
      </c>
      <c r="C153" s="214" t="s">
        <v>6</v>
      </c>
      <c r="D153" s="214" t="s">
        <v>6</v>
      </c>
      <c r="E153" s="345"/>
      <c r="F153" s="302" t="s">
        <v>98</v>
      </c>
      <c r="G153" s="346"/>
      <c r="H153" s="196">
        <v>2</v>
      </c>
      <c r="I153" s="203">
        <v>54300</v>
      </c>
      <c r="J153" s="203">
        <v>7059</v>
      </c>
      <c r="K153" s="202">
        <v>65000</v>
      </c>
      <c r="L153" s="203">
        <v>54300</v>
      </c>
      <c r="M153" s="203">
        <v>7059</v>
      </c>
      <c r="N153" s="202">
        <v>65000</v>
      </c>
      <c r="O153" s="204" t="s">
        <v>3</v>
      </c>
      <c r="P153" s="204" t="s">
        <v>2</v>
      </c>
      <c r="Q153" s="204" t="s">
        <v>1</v>
      </c>
      <c r="R153" s="324">
        <v>44986</v>
      </c>
      <c r="S153" s="213" t="s">
        <v>7</v>
      </c>
      <c r="T153" s="216"/>
      <c r="U153" s="216"/>
      <c r="V153" s="239">
        <f t="shared" si="4"/>
        <v>2.0032467359386412E-6</v>
      </c>
    </row>
    <row r="154" spans="1:22" ht="24.9" customHeight="1" x14ac:dyDescent="0.3">
      <c r="A154" s="213">
        <f t="shared" si="5"/>
        <v>150</v>
      </c>
      <c r="B154" s="214" t="s">
        <v>747</v>
      </c>
      <c r="C154" s="214" t="s">
        <v>6</v>
      </c>
      <c r="D154" s="214" t="s">
        <v>6</v>
      </c>
      <c r="E154" s="345"/>
      <c r="F154" s="302" t="s">
        <v>97</v>
      </c>
      <c r="G154" s="346"/>
      <c r="H154" s="196">
        <v>10</v>
      </c>
      <c r="I154" s="203">
        <v>107193</v>
      </c>
      <c r="J154" s="203">
        <v>13935</v>
      </c>
      <c r="K154" s="202">
        <v>125000</v>
      </c>
      <c r="L154" s="203">
        <v>107193</v>
      </c>
      <c r="M154" s="203">
        <v>13935</v>
      </c>
      <c r="N154" s="202">
        <v>125000</v>
      </c>
      <c r="O154" s="204" t="s">
        <v>3</v>
      </c>
      <c r="P154" s="204" t="s">
        <v>2</v>
      </c>
      <c r="Q154" s="204" t="s">
        <v>1</v>
      </c>
      <c r="R154" s="324">
        <v>44986</v>
      </c>
      <c r="S154" s="213" t="s">
        <v>7</v>
      </c>
      <c r="T154" s="216"/>
      <c r="U154" s="216"/>
      <c r="V154" s="239">
        <f t="shared" si="4"/>
        <v>3.852397569112772E-6</v>
      </c>
    </row>
    <row r="155" spans="1:22" ht="24.9" customHeight="1" x14ac:dyDescent="0.3">
      <c r="A155" s="213">
        <f t="shared" si="5"/>
        <v>151</v>
      </c>
      <c r="B155" s="214" t="s">
        <v>747</v>
      </c>
      <c r="C155" s="214" t="s">
        <v>6</v>
      </c>
      <c r="D155" s="214" t="s">
        <v>6</v>
      </c>
      <c r="E155" s="345"/>
      <c r="F155" s="302" t="s">
        <v>96</v>
      </c>
      <c r="G155" s="346"/>
      <c r="H155" s="196">
        <v>12</v>
      </c>
      <c r="I155" s="203">
        <v>450210</v>
      </c>
      <c r="J155" s="203">
        <v>58527</v>
      </c>
      <c r="K155" s="202">
        <v>510000</v>
      </c>
      <c r="L155" s="203">
        <v>450210</v>
      </c>
      <c r="M155" s="203">
        <v>58527</v>
      </c>
      <c r="N155" s="202">
        <v>510000</v>
      </c>
      <c r="O155" s="204" t="s">
        <v>3</v>
      </c>
      <c r="P155" s="204" t="s">
        <v>2</v>
      </c>
      <c r="Q155" s="204" t="s">
        <v>1</v>
      </c>
      <c r="R155" s="324">
        <v>44986</v>
      </c>
      <c r="S155" s="213" t="s">
        <v>7</v>
      </c>
      <c r="T155" s="216"/>
      <c r="U155" s="216"/>
      <c r="V155" s="239">
        <f t="shared" si="4"/>
        <v>1.5717782081980109E-5</v>
      </c>
    </row>
    <row r="156" spans="1:22" ht="24.9" customHeight="1" x14ac:dyDescent="0.3">
      <c r="A156" s="213">
        <f t="shared" si="5"/>
        <v>152</v>
      </c>
      <c r="B156" s="214" t="s">
        <v>747</v>
      </c>
      <c r="C156" s="214" t="s">
        <v>6</v>
      </c>
      <c r="D156" s="214" t="s">
        <v>6</v>
      </c>
      <c r="E156" s="345"/>
      <c r="F156" s="302" t="s">
        <v>95</v>
      </c>
      <c r="G156" s="346"/>
      <c r="H156" s="196">
        <v>4</v>
      </c>
      <c r="I156" s="203">
        <v>64316</v>
      </c>
      <c r="J156" s="203">
        <v>8361</v>
      </c>
      <c r="K156" s="202">
        <v>75000</v>
      </c>
      <c r="L156" s="203">
        <v>64316</v>
      </c>
      <c r="M156" s="203">
        <v>8361</v>
      </c>
      <c r="N156" s="202">
        <v>75000</v>
      </c>
      <c r="O156" s="204" t="s">
        <v>3</v>
      </c>
      <c r="P156" s="204" t="s">
        <v>2</v>
      </c>
      <c r="Q156" s="204" t="s">
        <v>1</v>
      </c>
      <c r="R156" s="324">
        <v>44986</v>
      </c>
      <c r="S156" s="213" t="s">
        <v>7</v>
      </c>
      <c r="T156" s="216"/>
      <c r="U156" s="216"/>
      <c r="V156" s="239">
        <f t="shared" si="4"/>
        <v>2.3114385414676629E-6</v>
      </c>
    </row>
    <row r="157" spans="1:22" ht="24.9" customHeight="1" x14ac:dyDescent="0.3">
      <c r="A157" s="213">
        <f t="shared" si="5"/>
        <v>153</v>
      </c>
      <c r="B157" s="214" t="s">
        <v>747</v>
      </c>
      <c r="C157" s="214" t="s">
        <v>6</v>
      </c>
      <c r="D157" s="214" t="s">
        <v>6</v>
      </c>
      <c r="E157" s="345"/>
      <c r="F157" s="302" t="s">
        <v>94</v>
      </c>
      <c r="G157" s="346"/>
      <c r="H157" s="196">
        <v>12</v>
      </c>
      <c r="I157" s="203">
        <v>75035</v>
      </c>
      <c r="J157" s="203">
        <v>9755</v>
      </c>
      <c r="K157" s="202">
        <v>85000</v>
      </c>
      <c r="L157" s="203">
        <v>75035</v>
      </c>
      <c r="M157" s="203">
        <v>9755</v>
      </c>
      <c r="N157" s="202">
        <v>85000</v>
      </c>
      <c r="O157" s="204" t="s">
        <v>3</v>
      </c>
      <c r="P157" s="204" t="s">
        <v>2</v>
      </c>
      <c r="Q157" s="204" t="s">
        <v>1</v>
      </c>
      <c r="R157" s="324">
        <v>44986</v>
      </c>
      <c r="S157" s="213" t="s">
        <v>7</v>
      </c>
      <c r="T157" s="216"/>
      <c r="U157" s="216"/>
      <c r="V157" s="239">
        <f t="shared" si="4"/>
        <v>2.6196303469966847E-6</v>
      </c>
    </row>
    <row r="158" spans="1:22" ht="24.9" customHeight="1" x14ac:dyDescent="0.3">
      <c r="A158" s="213">
        <f t="shared" si="5"/>
        <v>154</v>
      </c>
      <c r="B158" s="214" t="s">
        <v>747</v>
      </c>
      <c r="C158" s="214" t="s">
        <v>6</v>
      </c>
      <c r="D158" s="214" t="s">
        <v>6</v>
      </c>
      <c r="E158" s="345"/>
      <c r="F158" s="302" t="s">
        <v>93</v>
      </c>
      <c r="G158" s="346"/>
      <c r="H158" s="196">
        <v>10</v>
      </c>
      <c r="I158" s="203">
        <v>40197</v>
      </c>
      <c r="J158" s="203">
        <v>5226</v>
      </c>
      <c r="K158" s="202">
        <v>50000</v>
      </c>
      <c r="L158" s="203">
        <v>40197</v>
      </c>
      <c r="M158" s="203">
        <v>5226</v>
      </c>
      <c r="N158" s="202">
        <v>50000</v>
      </c>
      <c r="O158" s="204" t="s">
        <v>3</v>
      </c>
      <c r="P158" s="204" t="s">
        <v>2</v>
      </c>
      <c r="Q158" s="204" t="s">
        <v>1</v>
      </c>
      <c r="R158" s="324">
        <v>44986</v>
      </c>
      <c r="S158" s="213" t="s">
        <v>7</v>
      </c>
      <c r="T158" s="216"/>
      <c r="U158" s="216"/>
      <c r="V158" s="239">
        <f t="shared" si="4"/>
        <v>1.5409590276451088E-6</v>
      </c>
    </row>
    <row r="159" spans="1:22" ht="24.9" customHeight="1" x14ac:dyDescent="0.3">
      <c r="A159" s="213">
        <f t="shared" si="5"/>
        <v>155</v>
      </c>
      <c r="B159" s="214" t="s">
        <v>747</v>
      </c>
      <c r="C159" s="214" t="s">
        <v>6</v>
      </c>
      <c r="D159" s="214" t="s">
        <v>6</v>
      </c>
      <c r="E159" s="345"/>
      <c r="F159" s="302" t="s">
        <v>92</v>
      </c>
      <c r="G159" s="346"/>
      <c r="H159" s="196">
        <v>1</v>
      </c>
      <c r="I159" s="203">
        <v>582515</v>
      </c>
      <c r="J159" s="203">
        <v>75727</v>
      </c>
      <c r="K159" s="202">
        <v>660000</v>
      </c>
      <c r="L159" s="203">
        <v>582515</v>
      </c>
      <c r="M159" s="203">
        <v>75727</v>
      </c>
      <c r="N159" s="202">
        <v>660000</v>
      </c>
      <c r="O159" s="204" t="s">
        <v>3</v>
      </c>
      <c r="P159" s="204" t="s">
        <v>2</v>
      </c>
      <c r="Q159" s="204" t="s">
        <v>1</v>
      </c>
      <c r="R159" s="324">
        <v>44986</v>
      </c>
      <c r="S159" s="213" t="s">
        <v>7</v>
      </c>
      <c r="T159" s="216"/>
      <c r="U159" s="216"/>
      <c r="V159" s="239">
        <f t="shared" si="4"/>
        <v>2.0340659164915436E-5</v>
      </c>
    </row>
    <row r="160" spans="1:22" ht="24.9" customHeight="1" x14ac:dyDescent="0.3">
      <c r="A160" s="213">
        <f t="shared" si="5"/>
        <v>156</v>
      </c>
      <c r="B160" s="214" t="s">
        <v>747</v>
      </c>
      <c r="C160" s="214" t="s">
        <v>6</v>
      </c>
      <c r="D160" s="214" t="s">
        <v>6</v>
      </c>
      <c r="E160" s="345"/>
      <c r="F160" s="302" t="s">
        <v>91</v>
      </c>
      <c r="G160" s="346"/>
      <c r="H160" s="196">
        <v>1</v>
      </c>
      <c r="I160" s="203">
        <v>209919</v>
      </c>
      <c r="J160" s="203">
        <v>27289</v>
      </c>
      <c r="K160" s="202">
        <v>240000</v>
      </c>
      <c r="L160" s="203">
        <v>209919</v>
      </c>
      <c r="M160" s="203">
        <v>27289</v>
      </c>
      <c r="N160" s="202">
        <v>240000</v>
      </c>
      <c r="O160" s="204" t="s">
        <v>3</v>
      </c>
      <c r="P160" s="204" t="s">
        <v>2</v>
      </c>
      <c r="Q160" s="204" t="s">
        <v>1</v>
      </c>
      <c r="R160" s="324">
        <v>44986</v>
      </c>
      <c r="S160" s="213" t="s">
        <v>7</v>
      </c>
      <c r="T160" s="216"/>
      <c r="U160" s="216"/>
      <c r="V160" s="239">
        <f t="shared" si="4"/>
        <v>7.3966033326965222E-6</v>
      </c>
    </row>
    <row r="161" spans="1:22" ht="24.9" customHeight="1" x14ac:dyDescent="0.3">
      <c r="A161" s="213">
        <f t="shared" si="5"/>
        <v>157</v>
      </c>
      <c r="B161" s="214" t="s">
        <v>747</v>
      </c>
      <c r="C161" s="214" t="s">
        <v>6</v>
      </c>
      <c r="D161" s="214" t="s">
        <v>6</v>
      </c>
      <c r="E161" s="345"/>
      <c r="F161" s="302" t="s">
        <v>90</v>
      </c>
      <c r="G161" s="346"/>
      <c r="H161" s="196">
        <v>5</v>
      </c>
      <c r="I161" s="203">
        <v>31265</v>
      </c>
      <c r="J161" s="203">
        <v>4064</v>
      </c>
      <c r="K161" s="202">
        <v>40000</v>
      </c>
      <c r="L161" s="203">
        <v>31265</v>
      </c>
      <c r="M161" s="203">
        <v>4064</v>
      </c>
      <c r="N161" s="202">
        <v>40000</v>
      </c>
      <c r="O161" s="204" t="s">
        <v>3</v>
      </c>
      <c r="P161" s="204" t="s">
        <v>2</v>
      </c>
      <c r="Q161" s="204" t="s">
        <v>1</v>
      </c>
      <c r="R161" s="324">
        <v>44986</v>
      </c>
      <c r="S161" s="213" t="s">
        <v>7</v>
      </c>
      <c r="T161" s="216"/>
      <c r="U161" s="216"/>
      <c r="V161" s="239">
        <f t="shared" si="4"/>
        <v>1.2327672221160869E-6</v>
      </c>
    </row>
    <row r="162" spans="1:22" ht="24.9" customHeight="1" x14ac:dyDescent="0.3">
      <c r="A162" s="213">
        <f t="shared" si="5"/>
        <v>158</v>
      </c>
      <c r="B162" s="214" t="s">
        <v>747</v>
      </c>
      <c r="C162" s="214" t="s">
        <v>6</v>
      </c>
      <c r="D162" s="214" t="s">
        <v>6</v>
      </c>
      <c r="E162" s="345"/>
      <c r="F162" s="301" t="s">
        <v>89</v>
      </c>
      <c r="G162" s="346"/>
      <c r="H162" s="205">
        <v>7</v>
      </c>
      <c r="I162" s="203">
        <v>27230</v>
      </c>
      <c r="J162" s="203">
        <v>3540</v>
      </c>
      <c r="K162" s="202">
        <v>35000</v>
      </c>
      <c r="L162" s="203">
        <v>27230</v>
      </c>
      <c r="M162" s="203">
        <v>3540</v>
      </c>
      <c r="N162" s="202">
        <v>35000</v>
      </c>
      <c r="O162" s="204" t="s">
        <v>3</v>
      </c>
      <c r="P162" s="204" t="s">
        <v>2</v>
      </c>
      <c r="Q162" s="204" t="s">
        <v>1</v>
      </c>
      <c r="R162" s="324">
        <v>44986</v>
      </c>
      <c r="S162" s="213" t="s">
        <v>7</v>
      </c>
      <c r="T162" s="216"/>
      <c r="U162" s="216"/>
      <c r="V162" s="239">
        <f t="shared" si="4"/>
        <v>1.078671319351576E-6</v>
      </c>
    </row>
    <row r="163" spans="1:22" ht="24.9" customHeight="1" x14ac:dyDescent="0.3">
      <c r="A163" s="213">
        <f t="shared" si="5"/>
        <v>159</v>
      </c>
      <c r="B163" s="214" t="s">
        <v>747</v>
      </c>
      <c r="C163" s="214" t="s">
        <v>6</v>
      </c>
      <c r="D163" s="214" t="s">
        <v>6</v>
      </c>
      <c r="E163" s="345"/>
      <c r="F163" s="301" t="s">
        <v>88</v>
      </c>
      <c r="G163" s="346"/>
      <c r="H163" s="205">
        <v>3</v>
      </c>
      <c r="I163" s="203">
        <v>16439</v>
      </c>
      <c r="J163" s="203">
        <v>2137</v>
      </c>
      <c r="K163" s="202">
        <v>20000</v>
      </c>
      <c r="L163" s="203">
        <v>16439</v>
      </c>
      <c r="M163" s="203">
        <v>2137</v>
      </c>
      <c r="N163" s="202">
        <v>20000</v>
      </c>
      <c r="O163" s="204" t="s">
        <v>3</v>
      </c>
      <c r="P163" s="204" t="s">
        <v>2</v>
      </c>
      <c r="Q163" s="204" t="s">
        <v>1</v>
      </c>
      <c r="R163" s="324">
        <v>44986</v>
      </c>
      <c r="S163" s="213" t="s">
        <v>7</v>
      </c>
      <c r="T163" s="216"/>
      <c r="U163" s="216"/>
      <c r="V163" s="239">
        <f t="shared" si="4"/>
        <v>6.1638361105804345E-7</v>
      </c>
    </row>
    <row r="164" spans="1:22" ht="24.9" customHeight="1" x14ac:dyDescent="0.3">
      <c r="A164" s="213">
        <f t="shared" si="5"/>
        <v>160</v>
      </c>
      <c r="B164" s="214" t="s">
        <v>747</v>
      </c>
      <c r="C164" s="214" t="s">
        <v>6</v>
      </c>
      <c r="D164" s="214" t="s">
        <v>6</v>
      </c>
      <c r="E164" s="345"/>
      <c r="F164" s="301" t="s">
        <v>87</v>
      </c>
      <c r="G164" s="346"/>
      <c r="H164" s="205">
        <v>15</v>
      </c>
      <c r="I164" s="203">
        <v>19707</v>
      </c>
      <c r="J164" s="203">
        <v>2562</v>
      </c>
      <c r="K164" s="202">
        <v>25000</v>
      </c>
      <c r="L164" s="203">
        <v>19707</v>
      </c>
      <c r="M164" s="203">
        <v>2562</v>
      </c>
      <c r="N164" s="202">
        <v>25000</v>
      </c>
      <c r="O164" s="204" t="s">
        <v>3</v>
      </c>
      <c r="P164" s="204" t="s">
        <v>2</v>
      </c>
      <c r="Q164" s="204" t="s">
        <v>1</v>
      </c>
      <c r="R164" s="324">
        <v>44986</v>
      </c>
      <c r="S164" s="213" t="s">
        <v>7</v>
      </c>
      <c r="T164" s="216"/>
      <c r="U164" s="216"/>
      <c r="V164" s="239">
        <f t="shared" si="4"/>
        <v>7.7047951382255442E-7</v>
      </c>
    </row>
    <row r="165" spans="1:22" ht="24.9" customHeight="1" x14ac:dyDescent="0.3">
      <c r="A165" s="213">
        <f t="shared" si="5"/>
        <v>161</v>
      </c>
      <c r="B165" s="214" t="s">
        <v>747</v>
      </c>
      <c r="C165" s="214" t="s">
        <v>6</v>
      </c>
      <c r="D165" s="214" t="s">
        <v>6</v>
      </c>
      <c r="E165" s="345"/>
      <c r="F165" s="301" t="s">
        <v>86</v>
      </c>
      <c r="G165" s="346"/>
      <c r="H165" s="205">
        <v>2</v>
      </c>
      <c r="I165" s="203">
        <v>14380</v>
      </c>
      <c r="J165" s="203">
        <v>1869</v>
      </c>
      <c r="K165" s="202">
        <v>20000</v>
      </c>
      <c r="L165" s="203">
        <v>14380</v>
      </c>
      <c r="M165" s="203">
        <v>1869</v>
      </c>
      <c r="N165" s="202">
        <v>20000</v>
      </c>
      <c r="O165" s="204" t="s">
        <v>3</v>
      </c>
      <c r="P165" s="204" t="s">
        <v>2</v>
      </c>
      <c r="Q165" s="204" t="s">
        <v>1</v>
      </c>
      <c r="R165" s="324">
        <v>44986</v>
      </c>
      <c r="S165" s="213" t="s">
        <v>7</v>
      </c>
      <c r="T165" s="216"/>
      <c r="U165" s="216"/>
      <c r="V165" s="239">
        <f t="shared" si="4"/>
        <v>6.1638361105804345E-7</v>
      </c>
    </row>
    <row r="166" spans="1:22" ht="24.9" customHeight="1" x14ac:dyDescent="0.3">
      <c r="A166" s="213">
        <f t="shared" si="5"/>
        <v>162</v>
      </c>
      <c r="B166" s="214" t="s">
        <v>747</v>
      </c>
      <c r="C166" s="214" t="s">
        <v>6</v>
      </c>
      <c r="D166" s="214" t="s">
        <v>6</v>
      </c>
      <c r="E166" s="345"/>
      <c r="F166" s="301" t="s">
        <v>85</v>
      </c>
      <c r="G166" s="346"/>
      <c r="H166" s="205">
        <v>2</v>
      </c>
      <c r="I166" s="203">
        <v>5480</v>
      </c>
      <c r="J166" s="203">
        <v>712</v>
      </c>
      <c r="K166" s="202">
        <v>10000</v>
      </c>
      <c r="L166" s="203">
        <v>5320</v>
      </c>
      <c r="M166" s="203">
        <v>692</v>
      </c>
      <c r="N166" s="202">
        <v>10000</v>
      </c>
      <c r="O166" s="204" t="s">
        <v>3</v>
      </c>
      <c r="P166" s="204" t="s">
        <v>2</v>
      </c>
      <c r="Q166" s="204" t="s">
        <v>1</v>
      </c>
      <c r="R166" s="324">
        <v>44986</v>
      </c>
      <c r="S166" s="213" t="s">
        <v>7</v>
      </c>
      <c r="T166" s="216"/>
      <c r="U166" s="216"/>
      <c r="V166" s="239">
        <f t="shared" si="4"/>
        <v>3.0819180552902172E-7</v>
      </c>
    </row>
    <row r="167" spans="1:22" ht="24.9" customHeight="1" x14ac:dyDescent="0.3">
      <c r="A167" s="213">
        <f t="shared" si="5"/>
        <v>163</v>
      </c>
      <c r="B167" s="214" t="s">
        <v>747</v>
      </c>
      <c r="C167" s="214" t="s">
        <v>6</v>
      </c>
      <c r="D167" s="214" t="s">
        <v>6</v>
      </c>
      <c r="E167" s="345"/>
      <c r="F167" s="301" t="s">
        <v>84</v>
      </c>
      <c r="G167" s="346"/>
      <c r="H167" s="205">
        <v>2</v>
      </c>
      <c r="I167" s="203">
        <v>772</v>
      </c>
      <c r="J167" s="203">
        <v>100</v>
      </c>
      <c r="K167" s="202">
        <v>5000</v>
      </c>
      <c r="L167" s="203">
        <v>749</v>
      </c>
      <c r="M167" s="203">
        <v>97</v>
      </c>
      <c r="N167" s="202">
        <v>5000</v>
      </c>
      <c r="O167" s="204" t="s">
        <v>3</v>
      </c>
      <c r="P167" s="204" t="s">
        <v>2</v>
      </c>
      <c r="Q167" s="204" t="s">
        <v>1</v>
      </c>
      <c r="R167" s="324">
        <v>44986</v>
      </c>
      <c r="S167" s="213" t="s">
        <v>7</v>
      </c>
      <c r="T167" s="216"/>
      <c r="U167" s="216"/>
      <c r="V167" s="239">
        <f t="shared" si="4"/>
        <v>1.5409590276451086E-7</v>
      </c>
    </row>
    <row r="168" spans="1:22" ht="24.9" customHeight="1" x14ac:dyDescent="0.3">
      <c r="A168" s="213">
        <f t="shared" si="5"/>
        <v>164</v>
      </c>
      <c r="B168" s="214" t="s">
        <v>747</v>
      </c>
      <c r="C168" s="214" t="s">
        <v>6</v>
      </c>
      <c r="D168" s="214" t="s">
        <v>6</v>
      </c>
      <c r="E168" s="345"/>
      <c r="F168" s="301" t="s">
        <v>83</v>
      </c>
      <c r="G168" s="346"/>
      <c r="H168" s="205">
        <v>3</v>
      </c>
      <c r="I168" s="203">
        <v>3891</v>
      </c>
      <c r="J168" s="203">
        <v>506</v>
      </c>
      <c r="K168" s="202">
        <v>5000</v>
      </c>
      <c r="L168" s="203">
        <v>3891</v>
      </c>
      <c r="M168" s="203">
        <v>506</v>
      </c>
      <c r="N168" s="202">
        <v>5000</v>
      </c>
      <c r="O168" s="204" t="s">
        <v>3</v>
      </c>
      <c r="P168" s="204" t="s">
        <v>2</v>
      </c>
      <c r="Q168" s="204" t="s">
        <v>1</v>
      </c>
      <c r="R168" s="324">
        <v>44986</v>
      </c>
      <c r="S168" s="213" t="s">
        <v>7</v>
      </c>
      <c r="T168" s="216"/>
      <c r="U168" s="216"/>
      <c r="V168" s="239">
        <f t="shared" si="4"/>
        <v>1.5409590276451086E-7</v>
      </c>
    </row>
    <row r="169" spans="1:22" ht="24.9" customHeight="1" x14ac:dyDescent="0.3">
      <c r="A169" s="213">
        <f t="shared" si="5"/>
        <v>165</v>
      </c>
      <c r="B169" s="214" t="s">
        <v>747</v>
      </c>
      <c r="C169" s="214" t="s">
        <v>6</v>
      </c>
      <c r="D169" s="214" t="s">
        <v>6</v>
      </c>
      <c r="E169" s="345"/>
      <c r="F169" s="301" t="s">
        <v>82</v>
      </c>
      <c r="G169" s="346"/>
      <c r="H169" s="205">
        <v>2</v>
      </c>
      <c r="I169" s="203">
        <v>318355</v>
      </c>
      <c r="J169" s="203">
        <v>41386</v>
      </c>
      <c r="K169" s="202">
        <v>360000</v>
      </c>
      <c r="L169" s="203">
        <v>318355</v>
      </c>
      <c r="M169" s="203">
        <v>41386</v>
      </c>
      <c r="N169" s="202">
        <v>360000</v>
      </c>
      <c r="O169" s="204" t="s">
        <v>3</v>
      </c>
      <c r="P169" s="204" t="s">
        <v>2</v>
      </c>
      <c r="Q169" s="204" t="s">
        <v>1</v>
      </c>
      <c r="R169" s="324">
        <v>44986</v>
      </c>
      <c r="S169" s="213" t="s">
        <v>7</v>
      </c>
      <c r="T169" s="216"/>
      <c r="U169" s="216"/>
      <c r="V169" s="239">
        <f t="shared" si="4"/>
        <v>1.1094904999044782E-5</v>
      </c>
    </row>
    <row r="170" spans="1:22" ht="24.9" customHeight="1" x14ac:dyDescent="0.3">
      <c r="A170" s="213">
        <f t="shared" si="5"/>
        <v>166</v>
      </c>
      <c r="B170" s="214" t="s">
        <v>747</v>
      </c>
      <c r="C170" s="214" t="s">
        <v>6</v>
      </c>
      <c r="D170" s="214" t="s">
        <v>6</v>
      </c>
      <c r="E170" s="345"/>
      <c r="F170" s="301" t="s">
        <v>81</v>
      </c>
      <c r="G170" s="346"/>
      <c r="H170" s="205">
        <v>2</v>
      </c>
      <c r="I170" s="203">
        <v>16542</v>
      </c>
      <c r="J170" s="203">
        <v>2150</v>
      </c>
      <c r="K170" s="202">
        <v>20000</v>
      </c>
      <c r="L170" s="203">
        <v>16542</v>
      </c>
      <c r="M170" s="203">
        <v>2150</v>
      </c>
      <c r="N170" s="202">
        <v>20000</v>
      </c>
      <c r="O170" s="204" t="s">
        <v>3</v>
      </c>
      <c r="P170" s="204" t="s">
        <v>2</v>
      </c>
      <c r="Q170" s="204" t="s">
        <v>1</v>
      </c>
      <c r="R170" s="324">
        <v>44986</v>
      </c>
      <c r="S170" s="213" t="s">
        <v>7</v>
      </c>
      <c r="T170" s="216"/>
      <c r="U170" s="216"/>
      <c r="V170" s="239">
        <f t="shared" si="4"/>
        <v>6.1638361105804345E-7</v>
      </c>
    </row>
    <row r="171" spans="1:22" ht="24.9" customHeight="1" x14ac:dyDescent="0.3">
      <c r="A171" s="213">
        <f t="shared" si="5"/>
        <v>167</v>
      </c>
      <c r="B171" s="214" t="s">
        <v>747</v>
      </c>
      <c r="C171" s="214" t="s">
        <v>6</v>
      </c>
      <c r="D171" s="214" t="s">
        <v>6</v>
      </c>
      <c r="E171" s="345"/>
      <c r="F171" s="301" t="s">
        <v>80</v>
      </c>
      <c r="G171" s="346"/>
      <c r="H171" s="205">
        <v>2</v>
      </c>
      <c r="I171" s="203">
        <v>308988</v>
      </c>
      <c r="J171" s="203">
        <v>40168</v>
      </c>
      <c r="K171" s="202">
        <v>350000</v>
      </c>
      <c r="L171" s="203">
        <v>308988</v>
      </c>
      <c r="M171" s="203">
        <v>40168</v>
      </c>
      <c r="N171" s="202">
        <v>350000</v>
      </c>
      <c r="O171" s="204" t="s">
        <v>3</v>
      </c>
      <c r="P171" s="204" t="s">
        <v>2</v>
      </c>
      <c r="Q171" s="204" t="s">
        <v>1</v>
      </c>
      <c r="R171" s="324">
        <v>44986</v>
      </c>
      <c r="S171" s="213" t="s">
        <v>7</v>
      </c>
      <c r="T171" s="216"/>
      <c r="U171" s="216"/>
      <c r="V171" s="239">
        <f t="shared" si="4"/>
        <v>1.0786713193515761E-5</v>
      </c>
    </row>
    <row r="172" spans="1:22" ht="24.9" customHeight="1" x14ac:dyDescent="0.3">
      <c r="A172" s="213">
        <f t="shared" si="5"/>
        <v>168</v>
      </c>
      <c r="B172" s="214" t="s">
        <v>747</v>
      </c>
      <c r="C172" s="214" t="s">
        <v>6</v>
      </c>
      <c r="D172" s="214" t="s">
        <v>6</v>
      </c>
      <c r="E172" s="345"/>
      <c r="F172" s="301" t="s">
        <v>79</v>
      </c>
      <c r="G172" s="346"/>
      <c r="H172" s="205">
        <v>2</v>
      </c>
      <c r="I172" s="203">
        <v>452636</v>
      </c>
      <c r="J172" s="203">
        <v>58843</v>
      </c>
      <c r="K172" s="202">
        <v>515000</v>
      </c>
      <c r="L172" s="203">
        <v>452636</v>
      </c>
      <c r="M172" s="203">
        <v>58843</v>
      </c>
      <c r="N172" s="202">
        <v>515000</v>
      </c>
      <c r="O172" s="204" t="s">
        <v>3</v>
      </c>
      <c r="P172" s="204" t="s">
        <v>2</v>
      </c>
      <c r="Q172" s="204" t="s">
        <v>1</v>
      </c>
      <c r="R172" s="324">
        <v>44986</v>
      </c>
      <c r="S172" s="213" t="s">
        <v>7</v>
      </c>
      <c r="T172" s="216"/>
      <c r="U172" s="216"/>
      <c r="V172" s="239">
        <f t="shared" si="4"/>
        <v>1.5871877984744621E-5</v>
      </c>
    </row>
    <row r="173" spans="1:22" ht="24.9" customHeight="1" x14ac:dyDescent="0.3">
      <c r="A173" s="213">
        <f t="shared" si="5"/>
        <v>169</v>
      </c>
      <c r="B173" s="214" t="s">
        <v>747</v>
      </c>
      <c r="C173" s="214" t="s">
        <v>6</v>
      </c>
      <c r="D173" s="214" t="s">
        <v>6</v>
      </c>
      <c r="E173" s="345"/>
      <c r="F173" s="301" t="s">
        <v>78</v>
      </c>
      <c r="G173" s="346"/>
      <c r="H173" s="205">
        <v>16</v>
      </c>
      <c r="I173" s="203">
        <v>106955</v>
      </c>
      <c r="J173" s="203">
        <v>13904</v>
      </c>
      <c r="K173" s="202">
        <v>125000</v>
      </c>
      <c r="L173" s="203">
        <v>106955</v>
      </c>
      <c r="M173" s="203">
        <v>13904</v>
      </c>
      <c r="N173" s="202">
        <v>125000</v>
      </c>
      <c r="O173" s="204" t="s">
        <v>3</v>
      </c>
      <c r="P173" s="204" t="s">
        <v>2</v>
      </c>
      <c r="Q173" s="204" t="s">
        <v>1</v>
      </c>
      <c r="R173" s="324">
        <v>44986</v>
      </c>
      <c r="S173" s="213" t="s">
        <v>7</v>
      </c>
      <c r="T173" s="216"/>
      <c r="U173" s="216"/>
      <c r="V173" s="239">
        <f t="shared" si="4"/>
        <v>3.852397569112772E-6</v>
      </c>
    </row>
    <row r="174" spans="1:22" ht="24.9" customHeight="1" x14ac:dyDescent="0.3">
      <c r="A174" s="213">
        <f t="shared" si="5"/>
        <v>170</v>
      </c>
      <c r="B174" s="214" t="s">
        <v>747</v>
      </c>
      <c r="C174" s="214" t="s">
        <v>6</v>
      </c>
      <c r="D174" s="214" t="s">
        <v>6</v>
      </c>
      <c r="E174" s="345"/>
      <c r="F174" s="301" t="s">
        <v>77</v>
      </c>
      <c r="G174" s="346"/>
      <c r="H174" s="205">
        <v>2</v>
      </c>
      <c r="I174" s="203">
        <v>13328</v>
      </c>
      <c r="J174" s="203">
        <v>1733</v>
      </c>
      <c r="K174" s="202">
        <v>20000</v>
      </c>
      <c r="L174" s="203">
        <v>13328</v>
      </c>
      <c r="M174" s="203">
        <v>1733</v>
      </c>
      <c r="N174" s="202">
        <v>20000</v>
      </c>
      <c r="O174" s="204" t="s">
        <v>3</v>
      </c>
      <c r="P174" s="204" t="s">
        <v>2</v>
      </c>
      <c r="Q174" s="204" t="s">
        <v>1</v>
      </c>
      <c r="R174" s="324">
        <v>44986</v>
      </c>
      <c r="S174" s="213" t="s">
        <v>7</v>
      </c>
      <c r="T174" s="216"/>
      <c r="U174" s="216"/>
      <c r="V174" s="239">
        <f t="shared" si="4"/>
        <v>6.1638361105804345E-7</v>
      </c>
    </row>
    <row r="175" spans="1:22" ht="24.9" customHeight="1" x14ac:dyDescent="0.3">
      <c r="A175" s="213">
        <f t="shared" si="5"/>
        <v>171</v>
      </c>
      <c r="B175" s="214" t="s">
        <v>747</v>
      </c>
      <c r="C175" s="214" t="s">
        <v>6</v>
      </c>
      <c r="D175" s="214" t="s">
        <v>6</v>
      </c>
      <c r="E175" s="345"/>
      <c r="F175" s="301" t="s">
        <v>76</v>
      </c>
      <c r="G175" s="346"/>
      <c r="H175" s="205">
        <v>3</v>
      </c>
      <c r="I175" s="203">
        <v>169425</v>
      </c>
      <c r="J175" s="203">
        <v>22025</v>
      </c>
      <c r="K175" s="202">
        <v>195000</v>
      </c>
      <c r="L175" s="203">
        <v>169425</v>
      </c>
      <c r="M175" s="203">
        <v>22025</v>
      </c>
      <c r="N175" s="202">
        <v>195000</v>
      </c>
      <c r="O175" s="204" t="s">
        <v>3</v>
      </c>
      <c r="P175" s="204" t="s">
        <v>2</v>
      </c>
      <c r="Q175" s="204" t="s">
        <v>1</v>
      </c>
      <c r="R175" s="324">
        <v>44986</v>
      </c>
      <c r="S175" s="213" t="s">
        <v>7</v>
      </c>
      <c r="T175" s="216"/>
      <c r="U175" s="216"/>
      <c r="V175" s="239">
        <f t="shared" si="4"/>
        <v>6.0097402078159241E-6</v>
      </c>
    </row>
    <row r="176" spans="1:22" ht="24.9" customHeight="1" x14ac:dyDescent="0.3">
      <c r="A176" s="213">
        <f t="shared" si="5"/>
        <v>172</v>
      </c>
      <c r="B176" s="214" t="s">
        <v>747</v>
      </c>
      <c r="C176" s="214" t="s">
        <v>6</v>
      </c>
      <c r="D176" s="214" t="s">
        <v>6</v>
      </c>
      <c r="E176" s="345"/>
      <c r="F176" s="303" t="s">
        <v>75</v>
      </c>
      <c r="G176" s="346"/>
      <c r="H176" s="212">
        <v>5</v>
      </c>
      <c r="I176" s="203">
        <v>126793</v>
      </c>
      <c r="J176" s="203">
        <v>16483</v>
      </c>
      <c r="K176" s="202">
        <v>145000</v>
      </c>
      <c r="L176" s="203">
        <v>126793</v>
      </c>
      <c r="M176" s="203">
        <v>16483</v>
      </c>
      <c r="N176" s="202">
        <v>145000</v>
      </c>
      <c r="O176" s="204" t="s">
        <v>3</v>
      </c>
      <c r="P176" s="204" t="s">
        <v>2</v>
      </c>
      <c r="Q176" s="204" t="s">
        <v>1</v>
      </c>
      <c r="R176" s="324">
        <v>44986</v>
      </c>
      <c r="S176" s="213" t="s">
        <v>7</v>
      </c>
      <c r="T176" s="216"/>
      <c r="U176" s="216"/>
      <c r="V176" s="239">
        <f t="shared" si="4"/>
        <v>4.4687811801708154E-6</v>
      </c>
    </row>
    <row r="177" spans="1:22" ht="24.9" customHeight="1" x14ac:dyDescent="0.3">
      <c r="A177" s="213">
        <f t="shared" si="5"/>
        <v>173</v>
      </c>
      <c r="B177" s="214" t="s">
        <v>747</v>
      </c>
      <c r="C177" s="214" t="s">
        <v>6</v>
      </c>
      <c r="D177" s="214" t="s">
        <v>6</v>
      </c>
      <c r="E177" s="345"/>
      <c r="F177" s="303" t="s">
        <v>74</v>
      </c>
      <c r="G177" s="346"/>
      <c r="H177" s="212">
        <v>9</v>
      </c>
      <c r="I177" s="203">
        <v>458309</v>
      </c>
      <c r="J177" s="203">
        <v>59580</v>
      </c>
      <c r="K177" s="202">
        <v>520000</v>
      </c>
      <c r="L177" s="203">
        <v>458309</v>
      </c>
      <c r="M177" s="203">
        <v>59580</v>
      </c>
      <c r="N177" s="202">
        <v>520000</v>
      </c>
      <c r="O177" s="204" t="s">
        <v>3</v>
      </c>
      <c r="P177" s="204" t="s">
        <v>2</v>
      </c>
      <c r="Q177" s="204" t="s">
        <v>1</v>
      </c>
      <c r="R177" s="324">
        <v>44986</v>
      </c>
      <c r="S177" s="213" t="s">
        <v>7</v>
      </c>
      <c r="T177" s="216"/>
      <c r="U177" s="216"/>
      <c r="V177" s="239">
        <f t="shared" si="4"/>
        <v>1.602597388750913E-5</v>
      </c>
    </row>
    <row r="178" spans="1:22" ht="24.9" customHeight="1" x14ac:dyDescent="0.3">
      <c r="A178" s="213">
        <f t="shared" si="5"/>
        <v>174</v>
      </c>
      <c r="B178" s="214" t="s">
        <v>747</v>
      </c>
      <c r="C178" s="214" t="s">
        <v>6</v>
      </c>
      <c r="D178" s="214" t="s">
        <v>6</v>
      </c>
      <c r="E178" s="345"/>
      <c r="F178" s="301" t="s">
        <v>73</v>
      </c>
      <c r="G178" s="346"/>
      <c r="H178" s="212">
        <v>2</v>
      </c>
      <c r="I178" s="203">
        <v>191848</v>
      </c>
      <c r="J178" s="203">
        <v>24940</v>
      </c>
      <c r="K178" s="202">
        <v>220000</v>
      </c>
      <c r="L178" s="203">
        <v>191848</v>
      </c>
      <c r="M178" s="203">
        <v>24940</v>
      </c>
      <c r="N178" s="202">
        <v>220000</v>
      </c>
      <c r="O178" s="204" t="s">
        <v>3</v>
      </c>
      <c r="P178" s="204" t="s">
        <v>2</v>
      </c>
      <c r="Q178" s="204" t="s">
        <v>1</v>
      </c>
      <c r="R178" s="324">
        <v>44986</v>
      </c>
      <c r="S178" s="213" t="s">
        <v>7</v>
      </c>
      <c r="T178" s="216"/>
      <c r="U178" s="216"/>
      <c r="V178" s="239">
        <f t="shared" si="4"/>
        <v>6.7802197216384788E-6</v>
      </c>
    </row>
    <row r="179" spans="1:22" ht="24.9" customHeight="1" x14ac:dyDescent="0.3">
      <c r="A179" s="213">
        <f t="shared" si="5"/>
        <v>175</v>
      </c>
      <c r="B179" s="214" t="s">
        <v>747</v>
      </c>
      <c r="C179" s="214" t="s">
        <v>6</v>
      </c>
      <c r="D179" s="214" t="s">
        <v>6</v>
      </c>
      <c r="E179" s="345"/>
      <c r="F179" s="301" t="s">
        <v>72</v>
      </c>
      <c r="G179" s="346"/>
      <c r="H179" s="212">
        <v>1</v>
      </c>
      <c r="I179" s="203">
        <v>14492</v>
      </c>
      <c r="J179" s="203">
        <v>1884</v>
      </c>
      <c r="K179" s="202">
        <v>20000</v>
      </c>
      <c r="L179" s="203">
        <v>14492</v>
      </c>
      <c r="M179" s="203">
        <v>1884</v>
      </c>
      <c r="N179" s="202">
        <v>20000</v>
      </c>
      <c r="O179" s="204" t="s">
        <v>3</v>
      </c>
      <c r="P179" s="204" t="s">
        <v>2</v>
      </c>
      <c r="Q179" s="204" t="s">
        <v>1</v>
      </c>
      <c r="R179" s="324">
        <v>44986</v>
      </c>
      <c r="S179" s="213" t="s">
        <v>7</v>
      </c>
      <c r="T179" s="216"/>
      <c r="U179" s="216"/>
      <c r="V179" s="239">
        <f t="shared" si="4"/>
        <v>6.1638361105804345E-7</v>
      </c>
    </row>
    <row r="180" spans="1:22" ht="24.9" customHeight="1" x14ac:dyDescent="0.3">
      <c r="A180" s="213">
        <f t="shared" si="5"/>
        <v>176</v>
      </c>
      <c r="B180" s="214" t="s">
        <v>747</v>
      </c>
      <c r="C180" s="214" t="s">
        <v>6</v>
      </c>
      <c r="D180" s="214" t="s">
        <v>6</v>
      </c>
      <c r="E180" s="345"/>
      <c r="F180" s="301" t="s">
        <v>71</v>
      </c>
      <c r="G180" s="346"/>
      <c r="H180" s="212">
        <v>2</v>
      </c>
      <c r="I180" s="203">
        <v>1272647</v>
      </c>
      <c r="J180" s="203">
        <v>165444</v>
      </c>
      <c r="K180" s="202">
        <v>1440000</v>
      </c>
      <c r="L180" s="203">
        <v>1272647</v>
      </c>
      <c r="M180" s="203">
        <v>165444</v>
      </c>
      <c r="N180" s="202">
        <v>1440000</v>
      </c>
      <c r="O180" s="204" t="s">
        <v>3</v>
      </c>
      <c r="P180" s="204" t="s">
        <v>2</v>
      </c>
      <c r="Q180" s="204" t="s">
        <v>1</v>
      </c>
      <c r="R180" s="324">
        <v>44986</v>
      </c>
      <c r="S180" s="213" t="s">
        <v>7</v>
      </c>
      <c r="T180" s="216"/>
      <c r="U180" s="216"/>
      <c r="V180" s="239">
        <f t="shared" si="4"/>
        <v>4.4379619996179128E-5</v>
      </c>
    </row>
    <row r="181" spans="1:22" ht="24.9" customHeight="1" x14ac:dyDescent="0.3">
      <c r="A181" s="213">
        <f t="shared" si="5"/>
        <v>177</v>
      </c>
      <c r="B181" s="214" t="s">
        <v>747</v>
      </c>
      <c r="C181" s="214" t="s">
        <v>6</v>
      </c>
      <c r="D181" s="214" t="s">
        <v>6</v>
      </c>
      <c r="E181" s="345"/>
      <c r="F181" s="301" t="s">
        <v>70</v>
      </c>
      <c r="G181" s="346"/>
      <c r="H181" s="212">
        <v>1</v>
      </c>
      <c r="I181" s="203">
        <v>59328</v>
      </c>
      <c r="J181" s="203">
        <v>7713</v>
      </c>
      <c r="K181" s="202">
        <v>70000</v>
      </c>
      <c r="L181" s="203">
        <v>59328</v>
      </c>
      <c r="M181" s="203">
        <v>7713</v>
      </c>
      <c r="N181" s="202">
        <v>70000</v>
      </c>
      <c r="O181" s="204" t="s">
        <v>3</v>
      </c>
      <c r="P181" s="204" t="s">
        <v>2</v>
      </c>
      <c r="Q181" s="204" t="s">
        <v>1</v>
      </c>
      <c r="R181" s="324">
        <v>44986</v>
      </c>
      <c r="S181" s="213" t="s">
        <v>7</v>
      </c>
      <c r="T181" s="216"/>
      <c r="U181" s="216"/>
      <c r="V181" s="239">
        <f t="shared" si="4"/>
        <v>2.1573426387031521E-6</v>
      </c>
    </row>
    <row r="182" spans="1:22" ht="24.9" customHeight="1" x14ac:dyDescent="0.3">
      <c r="A182" s="213">
        <f t="shared" si="5"/>
        <v>178</v>
      </c>
      <c r="B182" s="214" t="s">
        <v>747</v>
      </c>
      <c r="C182" s="214" t="s">
        <v>6</v>
      </c>
      <c r="D182" s="214" t="s">
        <v>6</v>
      </c>
      <c r="E182" s="345"/>
      <c r="F182" s="301" t="s">
        <v>69</v>
      </c>
      <c r="G182" s="346"/>
      <c r="H182" s="212">
        <v>1</v>
      </c>
      <c r="I182" s="203">
        <v>36091</v>
      </c>
      <c r="J182" s="203">
        <v>4692</v>
      </c>
      <c r="K182" s="202">
        <v>45000</v>
      </c>
      <c r="L182" s="203">
        <v>36091</v>
      </c>
      <c r="M182" s="203">
        <v>4692</v>
      </c>
      <c r="N182" s="202">
        <v>45000</v>
      </c>
      <c r="O182" s="204" t="s">
        <v>3</v>
      </c>
      <c r="P182" s="204" t="s">
        <v>2</v>
      </c>
      <c r="Q182" s="204" t="s">
        <v>1</v>
      </c>
      <c r="R182" s="324">
        <v>44986</v>
      </c>
      <c r="S182" s="213" t="s">
        <v>7</v>
      </c>
      <c r="T182" s="216"/>
      <c r="U182" s="216"/>
      <c r="V182" s="239">
        <f t="shared" si="4"/>
        <v>1.3868631248805978E-6</v>
      </c>
    </row>
    <row r="183" spans="1:22" ht="24.9" customHeight="1" x14ac:dyDescent="0.3">
      <c r="A183" s="213">
        <f t="shared" si="5"/>
        <v>179</v>
      </c>
      <c r="B183" s="214" t="s">
        <v>747</v>
      </c>
      <c r="C183" s="214" t="s">
        <v>6</v>
      </c>
      <c r="D183" s="214" t="s">
        <v>6</v>
      </c>
      <c r="E183" s="345"/>
      <c r="F183" s="301" t="s">
        <v>68</v>
      </c>
      <c r="G183" s="346"/>
      <c r="H183" s="212">
        <v>50</v>
      </c>
      <c r="I183" s="203">
        <v>190550</v>
      </c>
      <c r="J183" s="203">
        <v>24772</v>
      </c>
      <c r="K183" s="202">
        <v>220000</v>
      </c>
      <c r="L183" s="203">
        <v>190550</v>
      </c>
      <c r="M183" s="203">
        <v>24772</v>
      </c>
      <c r="N183" s="202">
        <v>220000</v>
      </c>
      <c r="O183" s="204" t="s">
        <v>3</v>
      </c>
      <c r="P183" s="204" t="s">
        <v>2</v>
      </c>
      <c r="Q183" s="204" t="s">
        <v>1</v>
      </c>
      <c r="R183" s="324">
        <v>44986</v>
      </c>
      <c r="S183" s="213" t="s">
        <v>7</v>
      </c>
      <c r="T183" s="216"/>
      <c r="U183" s="216"/>
      <c r="V183" s="239">
        <f t="shared" si="4"/>
        <v>6.7802197216384788E-6</v>
      </c>
    </row>
    <row r="184" spans="1:22" ht="24.9" customHeight="1" x14ac:dyDescent="0.3">
      <c r="A184" s="213">
        <f t="shared" si="5"/>
        <v>180</v>
      </c>
      <c r="B184" s="214" t="s">
        <v>747</v>
      </c>
      <c r="C184" s="214" t="s">
        <v>6</v>
      </c>
      <c r="D184" s="214" t="s">
        <v>6</v>
      </c>
      <c r="E184" s="345"/>
      <c r="F184" s="301" t="s">
        <v>67</v>
      </c>
      <c r="G184" s="346"/>
      <c r="H184" s="212">
        <v>3</v>
      </c>
      <c r="I184" s="203">
        <v>177860</v>
      </c>
      <c r="J184" s="203">
        <v>23122</v>
      </c>
      <c r="K184" s="202">
        <v>205000</v>
      </c>
      <c r="L184" s="203">
        <v>177860</v>
      </c>
      <c r="M184" s="203">
        <v>23122</v>
      </c>
      <c r="N184" s="202">
        <v>205000</v>
      </c>
      <c r="O184" s="204" t="s">
        <v>3</v>
      </c>
      <c r="P184" s="204" t="s">
        <v>2</v>
      </c>
      <c r="Q184" s="204" t="s">
        <v>1</v>
      </c>
      <c r="R184" s="324">
        <v>44986</v>
      </c>
      <c r="S184" s="213" t="s">
        <v>7</v>
      </c>
      <c r="T184" s="216"/>
      <c r="U184" s="216"/>
      <c r="V184" s="239">
        <f t="shared" si="4"/>
        <v>6.3179320133449458E-6</v>
      </c>
    </row>
    <row r="185" spans="1:22" ht="24.9" customHeight="1" x14ac:dyDescent="0.3">
      <c r="A185" s="213">
        <f t="shared" si="5"/>
        <v>181</v>
      </c>
      <c r="B185" s="214" t="s">
        <v>747</v>
      </c>
      <c r="C185" s="214" t="s">
        <v>6</v>
      </c>
      <c r="D185" s="214" t="s">
        <v>6</v>
      </c>
      <c r="E185" s="345"/>
      <c r="F185" s="301" t="s">
        <v>66</v>
      </c>
      <c r="G185" s="346"/>
      <c r="H185" s="212">
        <v>3</v>
      </c>
      <c r="I185" s="203">
        <v>149556</v>
      </c>
      <c r="J185" s="203">
        <v>19442</v>
      </c>
      <c r="K185" s="202">
        <v>170000</v>
      </c>
      <c r="L185" s="203">
        <v>149556</v>
      </c>
      <c r="M185" s="203">
        <v>19442</v>
      </c>
      <c r="N185" s="202">
        <v>170000</v>
      </c>
      <c r="O185" s="204" t="s">
        <v>3</v>
      </c>
      <c r="P185" s="204" t="s">
        <v>2</v>
      </c>
      <c r="Q185" s="204" t="s">
        <v>1</v>
      </c>
      <c r="R185" s="324">
        <v>44986</v>
      </c>
      <c r="S185" s="213" t="s">
        <v>7</v>
      </c>
      <c r="T185" s="216"/>
      <c r="U185" s="216"/>
      <c r="V185" s="239">
        <f t="shared" si="4"/>
        <v>5.2392606939933693E-6</v>
      </c>
    </row>
    <row r="186" spans="1:22" ht="24.9" customHeight="1" x14ac:dyDescent="0.3">
      <c r="A186" s="213">
        <f t="shared" si="5"/>
        <v>182</v>
      </c>
      <c r="B186" s="214" t="s">
        <v>747</v>
      </c>
      <c r="C186" s="214" t="s">
        <v>6</v>
      </c>
      <c r="D186" s="214" t="s">
        <v>6</v>
      </c>
      <c r="E186" s="345"/>
      <c r="F186" s="301" t="s">
        <v>65</v>
      </c>
      <c r="G186" s="346"/>
      <c r="H186" s="212">
        <v>10</v>
      </c>
      <c r="I186" s="203">
        <v>91464</v>
      </c>
      <c r="J186" s="203">
        <v>11890</v>
      </c>
      <c r="K186" s="202">
        <v>105000</v>
      </c>
      <c r="L186" s="203">
        <v>91464</v>
      </c>
      <c r="M186" s="203">
        <v>11890</v>
      </c>
      <c r="N186" s="202">
        <v>105000</v>
      </c>
      <c r="O186" s="204" t="s">
        <v>3</v>
      </c>
      <c r="P186" s="204" t="s">
        <v>2</v>
      </c>
      <c r="Q186" s="204" t="s">
        <v>1</v>
      </c>
      <c r="R186" s="324">
        <v>44986</v>
      </c>
      <c r="S186" s="213" t="s">
        <v>7</v>
      </c>
      <c r="T186" s="216"/>
      <c r="U186" s="216"/>
      <c r="V186" s="239">
        <f t="shared" si="4"/>
        <v>3.2360139580547285E-6</v>
      </c>
    </row>
    <row r="187" spans="1:22" ht="24.9" customHeight="1" x14ac:dyDescent="0.3">
      <c r="A187" s="213">
        <f t="shared" si="5"/>
        <v>183</v>
      </c>
      <c r="B187" s="214" t="s">
        <v>747</v>
      </c>
      <c r="C187" s="214" t="s">
        <v>6</v>
      </c>
      <c r="D187" s="214" t="s">
        <v>6</v>
      </c>
      <c r="E187" s="345"/>
      <c r="F187" s="301" t="s">
        <v>64</v>
      </c>
      <c r="G187" s="346"/>
      <c r="H187" s="212">
        <v>3</v>
      </c>
      <c r="I187" s="203">
        <v>98138</v>
      </c>
      <c r="J187" s="203">
        <v>12758</v>
      </c>
      <c r="K187" s="202">
        <v>115000</v>
      </c>
      <c r="L187" s="203">
        <v>98138</v>
      </c>
      <c r="M187" s="203">
        <v>12758</v>
      </c>
      <c r="N187" s="202">
        <v>115000</v>
      </c>
      <c r="O187" s="204" t="s">
        <v>3</v>
      </c>
      <c r="P187" s="204" t="s">
        <v>2</v>
      </c>
      <c r="Q187" s="204" t="s">
        <v>1</v>
      </c>
      <c r="R187" s="324">
        <v>44986</v>
      </c>
      <c r="S187" s="213" t="s">
        <v>7</v>
      </c>
      <c r="T187" s="216"/>
      <c r="U187" s="216"/>
      <c r="V187" s="239">
        <f t="shared" si="4"/>
        <v>3.5442057635837503E-6</v>
      </c>
    </row>
    <row r="188" spans="1:22" ht="24.9" customHeight="1" x14ac:dyDescent="0.3">
      <c r="A188" s="213">
        <f t="shared" si="5"/>
        <v>184</v>
      </c>
      <c r="B188" s="214" t="s">
        <v>747</v>
      </c>
      <c r="C188" s="214" t="s">
        <v>6</v>
      </c>
      <c r="D188" s="214" t="s">
        <v>6</v>
      </c>
      <c r="E188" s="345"/>
      <c r="F188" s="301" t="s">
        <v>63</v>
      </c>
      <c r="G188" s="346"/>
      <c r="H188" s="212">
        <f>5+8</f>
        <v>13</v>
      </c>
      <c r="I188" s="203">
        <v>384159</v>
      </c>
      <c r="J188" s="203">
        <v>49941</v>
      </c>
      <c r="K188" s="202">
        <v>435000</v>
      </c>
      <c r="L188" s="203">
        <v>384159</v>
      </c>
      <c r="M188" s="203">
        <v>49941</v>
      </c>
      <c r="N188" s="202">
        <v>435000</v>
      </c>
      <c r="O188" s="204" t="s">
        <v>3</v>
      </c>
      <c r="P188" s="204" t="s">
        <v>2</v>
      </c>
      <c r="Q188" s="204" t="s">
        <v>1</v>
      </c>
      <c r="R188" s="324">
        <v>44986</v>
      </c>
      <c r="S188" s="213" t="s">
        <v>7</v>
      </c>
      <c r="T188" s="216"/>
      <c r="U188" s="216"/>
      <c r="V188" s="239">
        <f t="shared" si="4"/>
        <v>1.3406343540512445E-5</v>
      </c>
    </row>
    <row r="189" spans="1:22" ht="24.9" customHeight="1" x14ac:dyDescent="0.3">
      <c r="A189" s="213">
        <f t="shared" si="5"/>
        <v>185</v>
      </c>
      <c r="B189" s="214" t="s">
        <v>747</v>
      </c>
      <c r="C189" s="214" t="s">
        <v>6</v>
      </c>
      <c r="D189" s="214" t="s">
        <v>6</v>
      </c>
      <c r="E189" s="345"/>
      <c r="F189" s="301" t="s">
        <v>62</v>
      </c>
      <c r="G189" s="346"/>
      <c r="H189" s="212">
        <v>8</v>
      </c>
      <c r="I189" s="203">
        <v>532304</v>
      </c>
      <c r="J189" s="203">
        <v>69200</v>
      </c>
      <c r="K189" s="202">
        <v>605000</v>
      </c>
      <c r="L189" s="203">
        <v>532304</v>
      </c>
      <c r="M189" s="203">
        <v>69200</v>
      </c>
      <c r="N189" s="202">
        <v>605000</v>
      </c>
      <c r="O189" s="204" t="s">
        <v>3</v>
      </c>
      <c r="P189" s="204" t="s">
        <v>2</v>
      </c>
      <c r="Q189" s="204" t="s">
        <v>1</v>
      </c>
      <c r="R189" s="324">
        <v>44986</v>
      </c>
      <c r="S189" s="213" t="s">
        <v>7</v>
      </c>
      <c r="T189" s="216"/>
      <c r="U189" s="216"/>
      <c r="V189" s="239">
        <f t="shared" si="4"/>
        <v>1.8645604234505816E-5</v>
      </c>
    </row>
    <row r="190" spans="1:22" ht="24.9" customHeight="1" x14ac:dyDescent="0.3">
      <c r="A190" s="213">
        <f t="shared" si="5"/>
        <v>186</v>
      </c>
      <c r="B190" s="214" t="s">
        <v>747</v>
      </c>
      <c r="C190" s="214" t="s">
        <v>6</v>
      </c>
      <c r="D190" s="214" t="s">
        <v>6</v>
      </c>
      <c r="E190" s="345"/>
      <c r="F190" s="301" t="s">
        <v>61</v>
      </c>
      <c r="G190" s="346"/>
      <c r="H190" s="212">
        <v>3</v>
      </c>
      <c r="I190" s="203">
        <v>24535</v>
      </c>
      <c r="J190" s="203">
        <v>3189</v>
      </c>
      <c r="K190" s="202">
        <v>30000</v>
      </c>
      <c r="L190" s="203">
        <v>24535</v>
      </c>
      <c r="M190" s="203">
        <v>3189</v>
      </c>
      <c r="N190" s="202">
        <v>30000</v>
      </c>
      <c r="O190" s="204" t="s">
        <v>3</v>
      </c>
      <c r="P190" s="204" t="s">
        <v>2</v>
      </c>
      <c r="Q190" s="204" t="s">
        <v>1</v>
      </c>
      <c r="R190" s="324">
        <v>44986</v>
      </c>
      <c r="S190" s="213" t="s">
        <v>7</v>
      </c>
      <c r="T190" s="216"/>
      <c r="U190" s="216"/>
      <c r="V190" s="239">
        <f t="shared" si="4"/>
        <v>9.2457541658706528E-7</v>
      </c>
    </row>
    <row r="191" spans="1:22" ht="24.9" customHeight="1" x14ac:dyDescent="0.3">
      <c r="A191" s="213">
        <f t="shared" si="5"/>
        <v>187</v>
      </c>
      <c r="B191" s="214" t="s">
        <v>747</v>
      </c>
      <c r="C191" s="214" t="s">
        <v>6</v>
      </c>
      <c r="D191" s="214" t="s">
        <v>6</v>
      </c>
      <c r="E191" s="345"/>
      <c r="F191" s="301" t="s">
        <v>60</v>
      </c>
      <c r="G191" s="346"/>
      <c r="H191" s="212">
        <v>2</v>
      </c>
      <c r="I191" s="203">
        <v>87869</v>
      </c>
      <c r="J191" s="203">
        <v>11423</v>
      </c>
      <c r="K191" s="202">
        <v>100000</v>
      </c>
      <c r="L191" s="203">
        <v>87869</v>
      </c>
      <c r="M191" s="203">
        <v>11423</v>
      </c>
      <c r="N191" s="202">
        <v>100000</v>
      </c>
      <c r="O191" s="204" t="s">
        <v>3</v>
      </c>
      <c r="P191" s="204" t="s">
        <v>2</v>
      </c>
      <c r="Q191" s="204" t="s">
        <v>1</v>
      </c>
      <c r="R191" s="324">
        <v>44986</v>
      </c>
      <c r="S191" s="213" t="s">
        <v>7</v>
      </c>
      <c r="T191" s="216"/>
      <c r="U191" s="216"/>
      <c r="V191" s="239">
        <f t="shared" si="4"/>
        <v>3.0819180552902177E-6</v>
      </c>
    </row>
    <row r="192" spans="1:22" ht="24.9" customHeight="1" x14ac:dyDescent="0.3">
      <c r="A192" s="213">
        <f t="shared" si="5"/>
        <v>188</v>
      </c>
      <c r="B192" s="214" t="s">
        <v>747</v>
      </c>
      <c r="C192" s="214" t="s">
        <v>6</v>
      </c>
      <c r="D192" s="214" t="s">
        <v>6</v>
      </c>
      <c r="E192" s="345"/>
      <c r="F192" s="301" t="s">
        <v>59</v>
      </c>
      <c r="G192" s="346"/>
      <c r="H192" s="212">
        <v>2</v>
      </c>
      <c r="I192" s="203">
        <v>7286</v>
      </c>
      <c r="J192" s="203">
        <v>947</v>
      </c>
      <c r="K192" s="202">
        <v>10000</v>
      </c>
      <c r="L192" s="203">
        <v>7286</v>
      </c>
      <c r="M192" s="203">
        <v>947</v>
      </c>
      <c r="N192" s="202">
        <v>10000</v>
      </c>
      <c r="O192" s="204" t="s">
        <v>3</v>
      </c>
      <c r="P192" s="204" t="s">
        <v>2</v>
      </c>
      <c r="Q192" s="204" t="s">
        <v>1</v>
      </c>
      <c r="R192" s="324">
        <v>44986</v>
      </c>
      <c r="S192" s="213" t="s">
        <v>7</v>
      </c>
      <c r="T192" s="216"/>
      <c r="U192" s="216"/>
      <c r="V192" s="239">
        <f t="shared" si="4"/>
        <v>3.0819180552902172E-7</v>
      </c>
    </row>
    <row r="193" spans="1:22" ht="24.9" customHeight="1" x14ac:dyDescent="0.3">
      <c r="A193" s="213">
        <f t="shared" si="5"/>
        <v>189</v>
      </c>
      <c r="B193" s="214" t="s">
        <v>747</v>
      </c>
      <c r="C193" s="214" t="s">
        <v>6</v>
      </c>
      <c r="D193" s="214" t="s">
        <v>6</v>
      </c>
      <c r="E193" s="345"/>
      <c r="F193" s="301" t="s">
        <v>58</v>
      </c>
      <c r="G193" s="346"/>
      <c r="H193" s="212">
        <v>10</v>
      </c>
      <c r="I193" s="203">
        <v>126072</v>
      </c>
      <c r="J193" s="203">
        <v>16389</v>
      </c>
      <c r="K193" s="202">
        <v>145000</v>
      </c>
      <c r="L193" s="203">
        <v>126072</v>
      </c>
      <c r="M193" s="203">
        <v>16389</v>
      </c>
      <c r="N193" s="202">
        <v>145000</v>
      </c>
      <c r="O193" s="204" t="s">
        <v>3</v>
      </c>
      <c r="P193" s="204" t="s">
        <v>2</v>
      </c>
      <c r="Q193" s="204" t="s">
        <v>1</v>
      </c>
      <c r="R193" s="324">
        <v>44986</v>
      </c>
      <c r="S193" s="213" t="s">
        <v>7</v>
      </c>
      <c r="T193" s="216"/>
      <c r="U193" s="216"/>
      <c r="V193" s="239">
        <f t="shared" si="4"/>
        <v>4.4687811801708154E-6</v>
      </c>
    </row>
    <row r="194" spans="1:22" ht="24.9" customHeight="1" x14ac:dyDescent="0.3">
      <c r="A194" s="213">
        <f t="shared" si="5"/>
        <v>190</v>
      </c>
      <c r="B194" s="214" t="s">
        <v>747</v>
      </c>
      <c r="C194" s="214" t="s">
        <v>6</v>
      </c>
      <c r="D194" s="214" t="s">
        <v>6</v>
      </c>
      <c r="E194" s="345"/>
      <c r="F194" s="301" t="s">
        <v>57</v>
      </c>
      <c r="G194" s="346"/>
      <c r="H194" s="212">
        <v>3</v>
      </c>
      <c r="I194" s="203">
        <v>118780</v>
      </c>
      <c r="J194" s="203">
        <v>15441</v>
      </c>
      <c r="K194" s="202">
        <v>135000</v>
      </c>
      <c r="L194" s="203">
        <v>118780</v>
      </c>
      <c r="M194" s="203">
        <v>15441</v>
      </c>
      <c r="N194" s="202">
        <v>135000</v>
      </c>
      <c r="O194" s="204" t="s">
        <v>3</v>
      </c>
      <c r="P194" s="204" t="s">
        <v>2</v>
      </c>
      <c r="Q194" s="204" t="s">
        <v>1</v>
      </c>
      <c r="R194" s="324">
        <v>44986</v>
      </c>
      <c r="S194" s="213" t="s">
        <v>7</v>
      </c>
      <c r="T194" s="216"/>
      <c r="U194" s="216"/>
      <c r="V194" s="239">
        <f t="shared" si="4"/>
        <v>4.1605893746417937E-6</v>
      </c>
    </row>
    <row r="195" spans="1:22" ht="24.9" customHeight="1" x14ac:dyDescent="0.3">
      <c r="A195" s="213">
        <f t="shared" si="5"/>
        <v>191</v>
      </c>
      <c r="B195" s="214" t="s">
        <v>747</v>
      </c>
      <c r="C195" s="214" t="s">
        <v>6</v>
      </c>
      <c r="D195" s="214" t="s">
        <v>6</v>
      </c>
      <c r="E195" s="345"/>
      <c r="F195" s="301" t="s">
        <v>56</v>
      </c>
      <c r="G195" s="346"/>
      <c r="H195" s="212">
        <v>3</v>
      </c>
      <c r="I195" s="203">
        <v>122055</v>
      </c>
      <c r="J195" s="203">
        <v>15867</v>
      </c>
      <c r="K195" s="202">
        <v>140000</v>
      </c>
      <c r="L195" s="203">
        <v>122055</v>
      </c>
      <c r="M195" s="203">
        <v>15867</v>
      </c>
      <c r="N195" s="202">
        <v>140000</v>
      </c>
      <c r="O195" s="204" t="s">
        <v>3</v>
      </c>
      <c r="P195" s="204" t="s">
        <v>2</v>
      </c>
      <c r="Q195" s="204" t="s">
        <v>1</v>
      </c>
      <c r="R195" s="324">
        <v>44986</v>
      </c>
      <c r="S195" s="213" t="s">
        <v>7</v>
      </c>
      <c r="T195" s="216"/>
      <c r="U195" s="216"/>
      <c r="V195" s="239">
        <f t="shared" si="4"/>
        <v>4.3146852774063041E-6</v>
      </c>
    </row>
    <row r="196" spans="1:22" ht="24.9" customHeight="1" x14ac:dyDescent="0.3">
      <c r="A196" s="213">
        <f t="shared" si="5"/>
        <v>192</v>
      </c>
      <c r="B196" s="214" t="s">
        <v>747</v>
      </c>
      <c r="C196" s="214" t="s">
        <v>6</v>
      </c>
      <c r="D196" s="214" t="s">
        <v>6</v>
      </c>
      <c r="E196" s="345"/>
      <c r="F196" s="301" t="s">
        <v>55</v>
      </c>
      <c r="G196" s="346"/>
      <c r="H196" s="212">
        <v>3</v>
      </c>
      <c r="I196" s="203">
        <v>95110</v>
      </c>
      <c r="J196" s="203">
        <v>12364</v>
      </c>
      <c r="K196" s="202">
        <v>110000</v>
      </c>
      <c r="L196" s="203">
        <v>95110</v>
      </c>
      <c r="M196" s="203">
        <v>12364</v>
      </c>
      <c r="N196" s="202">
        <v>110000</v>
      </c>
      <c r="O196" s="204" t="s">
        <v>3</v>
      </c>
      <c r="P196" s="204" t="s">
        <v>2</v>
      </c>
      <c r="Q196" s="204" t="s">
        <v>1</v>
      </c>
      <c r="R196" s="324">
        <v>44986</v>
      </c>
      <c r="S196" s="213" t="s">
        <v>7</v>
      </c>
      <c r="T196" s="216"/>
      <c r="U196" s="216"/>
      <c r="V196" s="239">
        <f t="shared" si="4"/>
        <v>3.3901098608192394E-6</v>
      </c>
    </row>
    <row r="197" spans="1:22" ht="24.9" customHeight="1" x14ac:dyDescent="0.3">
      <c r="A197" s="213">
        <f t="shared" si="5"/>
        <v>193</v>
      </c>
      <c r="B197" s="214" t="s">
        <v>747</v>
      </c>
      <c r="C197" s="214" t="s">
        <v>6</v>
      </c>
      <c r="D197" s="214" t="s">
        <v>6</v>
      </c>
      <c r="E197" s="345"/>
      <c r="F197" s="301" t="s">
        <v>54</v>
      </c>
      <c r="G197" s="346"/>
      <c r="H197" s="212">
        <v>5</v>
      </c>
      <c r="I197" s="203">
        <v>68032</v>
      </c>
      <c r="J197" s="203">
        <v>8844</v>
      </c>
      <c r="K197" s="202">
        <v>80000</v>
      </c>
      <c r="L197" s="203">
        <v>68032</v>
      </c>
      <c r="M197" s="203">
        <v>8844</v>
      </c>
      <c r="N197" s="202">
        <v>80000</v>
      </c>
      <c r="O197" s="204" t="s">
        <v>3</v>
      </c>
      <c r="P197" s="204" t="s">
        <v>2</v>
      </c>
      <c r="Q197" s="204" t="s">
        <v>1</v>
      </c>
      <c r="R197" s="324">
        <v>44986</v>
      </c>
      <c r="S197" s="213" t="s">
        <v>7</v>
      </c>
      <c r="T197" s="216"/>
      <c r="U197" s="216"/>
      <c r="V197" s="239">
        <f t="shared" ref="V197:V260" si="6">+K197/$K$688</f>
        <v>2.4655344442321738E-6</v>
      </c>
    </row>
    <row r="198" spans="1:22" ht="24.9" customHeight="1" x14ac:dyDescent="0.3">
      <c r="A198" s="213">
        <f t="shared" si="5"/>
        <v>194</v>
      </c>
      <c r="B198" s="214" t="s">
        <v>747</v>
      </c>
      <c r="C198" s="214" t="s">
        <v>6</v>
      </c>
      <c r="D198" s="214" t="s">
        <v>6</v>
      </c>
      <c r="E198" s="345"/>
      <c r="F198" s="301" t="s">
        <v>53</v>
      </c>
      <c r="G198" s="346"/>
      <c r="H198" s="212">
        <v>6</v>
      </c>
      <c r="I198" s="203">
        <v>107420</v>
      </c>
      <c r="J198" s="203">
        <v>13965</v>
      </c>
      <c r="K198" s="202">
        <v>125000</v>
      </c>
      <c r="L198" s="203">
        <v>107420</v>
      </c>
      <c r="M198" s="203">
        <v>13965</v>
      </c>
      <c r="N198" s="202">
        <v>125000</v>
      </c>
      <c r="O198" s="204" t="s">
        <v>3</v>
      </c>
      <c r="P198" s="204" t="s">
        <v>2</v>
      </c>
      <c r="Q198" s="204" t="s">
        <v>1</v>
      </c>
      <c r="R198" s="324">
        <v>44986</v>
      </c>
      <c r="S198" s="213" t="s">
        <v>7</v>
      </c>
      <c r="T198" s="216"/>
      <c r="U198" s="216"/>
      <c r="V198" s="239">
        <f t="shared" si="6"/>
        <v>3.852397569112772E-6</v>
      </c>
    </row>
    <row r="199" spans="1:22" ht="24.9" customHeight="1" x14ac:dyDescent="0.3">
      <c r="A199" s="213">
        <f t="shared" ref="A199:A262" si="7">+A198+1</f>
        <v>195</v>
      </c>
      <c r="B199" s="214" t="s">
        <v>747</v>
      </c>
      <c r="C199" s="214" t="s">
        <v>6</v>
      </c>
      <c r="D199" s="214" t="s">
        <v>6</v>
      </c>
      <c r="E199" s="345"/>
      <c r="F199" s="301" t="s">
        <v>52</v>
      </c>
      <c r="G199" s="346"/>
      <c r="H199" s="212">
        <v>6</v>
      </c>
      <c r="I199" s="203">
        <v>91961</v>
      </c>
      <c r="J199" s="203">
        <v>11955</v>
      </c>
      <c r="K199" s="202">
        <v>105000</v>
      </c>
      <c r="L199" s="203">
        <v>91961</v>
      </c>
      <c r="M199" s="203">
        <v>11955</v>
      </c>
      <c r="N199" s="202">
        <v>105000</v>
      </c>
      <c r="O199" s="204" t="s">
        <v>3</v>
      </c>
      <c r="P199" s="204" t="s">
        <v>2</v>
      </c>
      <c r="Q199" s="204" t="s">
        <v>1</v>
      </c>
      <c r="R199" s="324">
        <v>44986</v>
      </c>
      <c r="S199" s="213" t="s">
        <v>7</v>
      </c>
      <c r="T199" s="216"/>
      <c r="U199" s="216"/>
      <c r="V199" s="239">
        <f t="shared" si="6"/>
        <v>3.2360139580547285E-6</v>
      </c>
    </row>
    <row r="200" spans="1:22" ht="24.9" customHeight="1" x14ac:dyDescent="0.3">
      <c r="A200" s="213">
        <f t="shared" si="7"/>
        <v>196</v>
      </c>
      <c r="B200" s="214" t="s">
        <v>747</v>
      </c>
      <c r="C200" s="214" t="s">
        <v>6</v>
      </c>
      <c r="D200" s="214" t="s">
        <v>6</v>
      </c>
      <c r="E200" s="345"/>
      <c r="F200" s="301" t="s">
        <v>51</v>
      </c>
      <c r="G200" s="346"/>
      <c r="H200" s="212">
        <v>5</v>
      </c>
      <c r="I200" s="203">
        <v>199308</v>
      </c>
      <c r="J200" s="203">
        <v>25910</v>
      </c>
      <c r="K200" s="202">
        <v>230000</v>
      </c>
      <c r="L200" s="203">
        <v>199308</v>
      </c>
      <c r="M200" s="203">
        <v>25910</v>
      </c>
      <c r="N200" s="202">
        <v>230000</v>
      </c>
      <c r="O200" s="204" t="s">
        <v>3</v>
      </c>
      <c r="P200" s="204" t="s">
        <v>2</v>
      </c>
      <c r="Q200" s="204" t="s">
        <v>1</v>
      </c>
      <c r="R200" s="324">
        <v>44986</v>
      </c>
      <c r="S200" s="213" t="s">
        <v>7</v>
      </c>
      <c r="T200" s="216"/>
      <c r="U200" s="216"/>
      <c r="V200" s="239">
        <f t="shared" si="6"/>
        <v>7.0884115271675005E-6</v>
      </c>
    </row>
    <row r="201" spans="1:22" ht="24.9" customHeight="1" x14ac:dyDescent="0.3">
      <c r="A201" s="213">
        <f t="shared" si="7"/>
        <v>197</v>
      </c>
      <c r="B201" s="214" t="s">
        <v>747</v>
      </c>
      <c r="C201" s="214" t="s">
        <v>6</v>
      </c>
      <c r="D201" s="214" t="s">
        <v>6</v>
      </c>
      <c r="E201" s="345"/>
      <c r="F201" s="301" t="s">
        <v>50</v>
      </c>
      <c r="G201" s="346"/>
      <c r="H201" s="212">
        <v>5</v>
      </c>
      <c r="I201" s="203">
        <v>39222</v>
      </c>
      <c r="J201" s="203">
        <v>5099</v>
      </c>
      <c r="K201" s="202">
        <v>45000</v>
      </c>
      <c r="L201" s="203">
        <v>39222</v>
      </c>
      <c r="M201" s="203">
        <v>5099</v>
      </c>
      <c r="N201" s="202">
        <v>45000</v>
      </c>
      <c r="O201" s="204" t="s">
        <v>3</v>
      </c>
      <c r="P201" s="204" t="s">
        <v>2</v>
      </c>
      <c r="Q201" s="204" t="s">
        <v>1</v>
      </c>
      <c r="R201" s="324">
        <v>44986</v>
      </c>
      <c r="S201" s="213" t="s">
        <v>7</v>
      </c>
      <c r="T201" s="216"/>
      <c r="U201" s="216"/>
      <c r="V201" s="239">
        <f t="shared" si="6"/>
        <v>1.3868631248805978E-6</v>
      </c>
    </row>
    <row r="202" spans="1:22" ht="24.9" customHeight="1" x14ac:dyDescent="0.3">
      <c r="A202" s="213">
        <f t="shared" si="7"/>
        <v>198</v>
      </c>
      <c r="B202" s="214" t="s">
        <v>747</v>
      </c>
      <c r="C202" s="214" t="s">
        <v>6</v>
      </c>
      <c r="D202" s="214" t="s">
        <v>6</v>
      </c>
      <c r="E202" s="345"/>
      <c r="F202" s="301" t="s">
        <v>49</v>
      </c>
      <c r="G202" s="346"/>
      <c r="H202" s="212">
        <v>30</v>
      </c>
      <c r="I202" s="203">
        <v>65628</v>
      </c>
      <c r="J202" s="203">
        <v>8532</v>
      </c>
      <c r="K202" s="202">
        <v>75000</v>
      </c>
      <c r="L202" s="203">
        <v>65628</v>
      </c>
      <c r="M202" s="203">
        <v>8532</v>
      </c>
      <c r="N202" s="202">
        <v>75000</v>
      </c>
      <c r="O202" s="204" t="s">
        <v>3</v>
      </c>
      <c r="P202" s="204" t="s">
        <v>2</v>
      </c>
      <c r="Q202" s="204" t="s">
        <v>1</v>
      </c>
      <c r="R202" s="324">
        <v>44986</v>
      </c>
      <c r="S202" s="213" t="s">
        <v>7</v>
      </c>
      <c r="T202" s="216"/>
      <c r="U202" s="216"/>
      <c r="V202" s="239">
        <f t="shared" si="6"/>
        <v>2.3114385414676629E-6</v>
      </c>
    </row>
    <row r="203" spans="1:22" ht="24.9" customHeight="1" x14ac:dyDescent="0.3">
      <c r="A203" s="213">
        <f t="shared" si="7"/>
        <v>199</v>
      </c>
      <c r="B203" s="214" t="s">
        <v>747</v>
      </c>
      <c r="C203" s="214" t="s">
        <v>6</v>
      </c>
      <c r="D203" s="214" t="s">
        <v>6</v>
      </c>
      <c r="E203" s="345"/>
      <c r="F203" s="301" t="s">
        <v>48</v>
      </c>
      <c r="G203" s="346"/>
      <c r="H203" s="212">
        <v>30</v>
      </c>
      <c r="I203" s="203">
        <v>41018</v>
      </c>
      <c r="J203" s="203">
        <v>5332</v>
      </c>
      <c r="K203" s="202">
        <v>50000</v>
      </c>
      <c r="L203" s="203">
        <v>41018</v>
      </c>
      <c r="M203" s="203">
        <v>5332</v>
      </c>
      <c r="N203" s="202">
        <v>50000</v>
      </c>
      <c r="O203" s="204" t="s">
        <v>3</v>
      </c>
      <c r="P203" s="204" t="s">
        <v>2</v>
      </c>
      <c r="Q203" s="204" t="s">
        <v>1</v>
      </c>
      <c r="R203" s="324">
        <v>44986</v>
      </c>
      <c r="S203" s="213" t="s">
        <v>7</v>
      </c>
      <c r="T203" s="216"/>
      <c r="U203" s="216"/>
      <c r="V203" s="239">
        <f t="shared" si="6"/>
        <v>1.5409590276451088E-6</v>
      </c>
    </row>
    <row r="204" spans="1:22" ht="24.9" customHeight="1" x14ac:dyDescent="0.3">
      <c r="A204" s="213">
        <f t="shared" si="7"/>
        <v>200</v>
      </c>
      <c r="B204" s="214" t="s">
        <v>747</v>
      </c>
      <c r="C204" s="214" t="s">
        <v>6</v>
      </c>
      <c r="D204" s="214" t="s">
        <v>6</v>
      </c>
      <c r="E204" s="345"/>
      <c r="F204" s="301" t="s">
        <v>47</v>
      </c>
      <c r="G204" s="346"/>
      <c r="H204" s="212">
        <v>11</v>
      </c>
      <c r="I204" s="203">
        <v>899149</v>
      </c>
      <c r="J204" s="203">
        <v>116889</v>
      </c>
      <c r="K204" s="202">
        <v>1020000</v>
      </c>
      <c r="L204" s="203">
        <v>899149</v>
      </c>
      <c r="M204" s="203">
        <v>116889</v>
      </c>
      <c r="N204" s="202">
        <v>1020000</v>
      </c>
      <c r="O204" s="204" t="s">
        <v>3</v>
      </c>
      <c r="P204" s="204" t="s">
        <v>2</v>
      </c>
      <c r="Q204" s="204" t="s">
        <v>1</v>
      </c>
      <c r="R204" s="324">
        <v>44986</v>
      </c>
      <c r="S204" s="213" t="s">
        <v>7</v>
      </c>
      <c r="T204" s="216"/>
      <c r="U204" s="216"/>
      <c r="V204" s="239">
        <f t="shared" si="6"/>
        <v>3.1435564163960218E-5</v>
      </c>
    </row>
    <row r="205" spans="1:22" ht="24.9" customHeight="1" x14ac:dyDescent="0.3">
      <c r="A205" s="213">
        <f t="shared" si="7"/>
        <v>201</v>
      </c>
      <c r="B205" s="214" t="s">
        <v>747</v>
      </c>
      <c r="C205" s="214" t="s">
        <v>6</v>
      </c>
      <c r="D205" s="214" t="s">
        <v>6</v>
      </c>
      <c r="E205" s="345"/>
      <c r="F205" s="301" t="s">
        <v>46</v>
      </c>
      <c r="G205" s="346"/>
      <c r="H205" s="212">
        <v>19</v>
      </c>
      <c r="I205" s="203">
        <v>342084</v>
      </c>
      <c r="J205" s="203">
        <v>44471</v>
      </c>
      <c r="K205" s="202">
        <v>390000</v>
      </c>
      <c r="L205" s="203">
        <v>342084</v>
      </c>
      <c r="M205" s="203">
        <v>44471</v>
      </c>
      <c r="N205" s="202">
        <v>390000</v>
      </c>
      <c r="O205" s="204" t="s">
        <v>3</v>
      </c>
      <c r="P205" s="204" t="s">
        <v>2</v>
      </c>
      <c r="Q205" s="204" t="s">
        <v>1</v>
      </c>
      <c r="R205" s="324">
        <v>44986</v>
      </c>
      <c r="S205" s="213" t="s">
        <v>7</v>
      </c>
      <c r="T205" s="216"/>
      <c r="U205" s="216"/>
      <c r="V205" s="239">
        <f t="shared" si="6"/>
        <v>1.2019480415631848E-5</v>
      </c>
    </row>
    <row r="206" spans="1:22" ht="24.9" customHeight="1" x14ac:dyDescent="0.3">
      <c r="A206" s="213">
        <f t="shared" si="7"/>
        <v>202</v>
      </c>
      <c r="B206" s="214" t="s">
        <v>747</v>
      </c>
      <c r="C206" s="214" t="s">
        <v>6</v>
      </c>
      <c r="D206" s="214" t="s">
        <v>6</v>
      </c>
      <c r="E206" s="345"/>
      <c r="F206" s="301" t="s">
        <v>45</v>
      </c>
      <c r="G206" s="346"/>
      <c r="H206" s="212">
        <v>2</v>
      </c>
      <c r="I206" s="203">
        <v>54384</v>
      </c>
      <c r="J206" s="203">
        <v>7070</v>
      </c>
      <c r="K206" s="202">
        <v>65000</v>
      </c>
      <c r="L206" s="203">
        <v>54384</v>
      </c>
      <c r="M206" s="203">
        <v>7070</v>
      </c>
      <c r="N206" s="202">
        <v>65000</v>
      </c>
      <c r="O206" s="204" t="s">
        <v>3</v>
      </c>
      <c r="P206" s="204" t="s">
        <v>2</v>
      </c>
      <c r="Q206" s="204" t="s">
        <v>1</v>
      </c>
      <c r="R206" s="324">
        <v>44986</v>
      </c>
      <c r="S206" s="213" t="s">
        <v>7</v>
      </c>
      <c r="T206" s="216"/>
      <c r="U206" s="216"/>
      <c r="V206" s="239">
        <f t="shared" si="6"/>
        <v>2.0032467359386412E-6</v>
      </c>
    </row>
    <row r="207" spans="1:22" ht="24.9" customHeight="1" x14ac:dyDescent="0.3">
      <c r="A207" s="213">
        <f t="shared" si="7"/>
        <v>203</v>
      </c>
      <c r="B207" s="214" t="s">
        <v>747</v>
      </c>
      <c r="C207" s="214" t="s">
        <v>6</v>
      </c>
      <c r="D207" s="214" t="s">
        <v>6</v>
      </c>
      <c r="E207" s="345"/>
      <c r="F207" s="301" t="s">
        <v>44</v>
      </c>
      <c r="G207" s="346"/>
      <c r="H207" s="212">
        <v>14</v>
      </c>
      <c r="I207" s="203">
        <v>1317670</v>
      </c>
      <c r="J207" s="203">
        <v>171301</v>
      </c>
      <c r="K207" s="202">
        <v>1490000</v>
      </c>
      <c r="L207" s="203">
        <v>1317670</v>
      </c>
      <c r="M207" s="203">
        <v>171301</v>
      </c>
      <c r="N207" s="202">
        <v>1490000</v>
      </c>
      <c r="O207" s="204" t="s">
        <v>3</v>
      </c>
      <c r="P207" s="204" t="s">
        <v>2</v>
      </c>
      <c r="Q207" s="204" t="s">
        <v>1</v>
      </c>
      <c r="R207" s="324">
        <v>44986</v>
      </c>
      <c r="S207" s="213" t="s">
        <v>7</v>
      </c>
      <c r="T207" s="216"/>
      <c r="U207" s="216"/>
      <c r="V207" s="239">
        <f t="shared" si="6"/>
        <v>4.5920579023824243E-5</v>
      </c>
    </row>
    <row r="208" spans="1:22" ht="24.9" customHeight="1" x14ac:dyDescent="0.3">
      <c r="A208" s="213">
        <f t="shared" si="7"/>
        <v>204</v>
      </c>
      <c r="B208" s="214" t="s">
        <v>747</v>
      </c>
      <c r="C208" s="214" t="s">
        <v>6</v>
      </c>
      <c r="D208" s="214" t="s">
        <v>6</v>
      </c>
      <c r="E208" s="345"/>
      <c r="F208" s="301" t="s">
        <v>43</v>
      </c>
      <c r="G208" s="346"/>
      <c r="H208" s="212">
        <v>11</v>
      </c>
      <c r="I208" s="203">
        <v>335935</v>
      </c>
      <c r="J208" s="203">
        <v>43671</v>
      </c>
      <c r="K208" s="202">
        <v>380000</v>
      </c>
      <c r="L208" s="203">
        <v>335935</v>
      </c>
      <c r="M208" s="203">
        <v>43671</v>
      </c>
      <c r="N208" s="202">
        <v>380000</v>
      </c>
      <c r="O208" s="204" t="s">
        <v>3</v>
      </c>
      <c r="P208" s="204" t="s">
        <v>2</v>
      </c>
      <c r="Q208" s="204" t="s">
        <v>1</v>
      </c>
      <c r="R208" s="324">
        <v>44986</v>
      </c>
      <c r="S208" s="213" t="s">
        <v>7</v>
      </c>
      <c r="T208" s="216"/>
      <c r="U208" s="216"/>
      <c r="V208" s="239">
        <f t="shared" si="6"/>
        <v>1.1711288610102827E-5</v>
      </c>
    </row>
    <row r="209" spans="1:22" ht="24.9" customHeight="1" x14ac:dyDescent="0.3">
      <c r="A209" s="213">
        <f t="shared" si="7"/>
        <v>205</v>
      </c>
      <c r="B209" s="214" t="s">
        <v>747</v>
      </c>
      <c r="C209" s="214" t="s">
        <v>6</v>
      </c>
      <c r="D209" s="214" t="s">
        <v>6</v>
      </c>
      <c r="E209" s="345"/>
      <c r="F209" s="301" t="s">
        <v>42</v>
      </c>
      <c r="G209" s="346"/>
      <c r="H209" s="212">
        <v>7</v>
      </c>
      <c r="I209" s="203">
        <v>124517</v>
      </c>
      <c r="J209" s="203">
        <v>16187</v>
      </c>
      <c r="K209" s="202">
        <v>145000</v>
      </c>
      <c r="L209" s="203">
        <v>124517</v>
      </c>
      <c r="M209" s="203">
        <v>16187</v>
      </c>
      <c r="N209" s="202">
        <v>145000</v>
      </c>
      <c r="O209" s="204" t="s">
        <v>3</v>
      </c>
      <c r="P209" s="204" t="s">
        <v>2</v>
      </c>
      <c r="Q209" s="204" t="s">
        <v>1</v>
      </c>
      <c r="R209" s="324">
        <v>44986</v>
      </c>
      <c r="S209" s="213" t="s">
        <v>7</v>
      </c>
      <c r="T209" s="216"/>
      <c r="U209" s="216"/>
      <c r="V209" s="239">
        <f t="shared" si="6"/>
        <v>4.4687811801708154E-6</v>
      </c>
    </row>
    <row r="210" spans="1:22" ht="24.9" customHeight="1" x14ac:dyDescent="0.3">
      <c r="A210" s="213">
        <f t="shared" si="7"/>
        <v>206</v>
      </c>
      <c r="B210" s="214" t="s">
        <v>747</v>
      </c>
      <c r="C210" s="214" t="s">
        <v>6</v>
      </c>
      <c r="D210" s="214" t="s">
        <v>6</v>
      </c>
      <c r="E210" s="345"/>
      <c r="F210" s="301" t="s">
        <v>41</v>
      </c>
      <c r="G210" s="346"/>
      <c r="H210" s="212">
        <v>4</v>
      </c>
      <c r="I210" s="203">
        <v>171351</v>
      </c>
      <c r="J210" s="203">
        <v>22276</v>
      </c>
      <c r="K210" s="202">
        <v>195000</v>
      </c>
      <c r="L210" s="203">
        <v>171351</v>
      </c>
      <c r="M210" s="203">
        <v>22276</v>
      </c>
      <c r="N210" s="202">
        <v>195000</v>
      </c>
      <c r="O210" s="204" t="s">
        <v>3</v>
      </c>
      <c r="P210" s="204" t="s">
        <v>2</v>
      </c>
      <c r="Q210" s="204" t="s">
        <v>1</v>
      </c>
      <c r="R210" s="324">
        <v>44986</v>
      </c>
      <c r="S210" s="213" t="s">
        <v>7</v>
      </c>
      <c r="T210" s="216"/>
      <c r="U210" s="216"/>
      <c r="V210" s="239">
        <f t="shared" si="6"/>
        <v>6.0097402078159241E-6</v>
      </c>
    </row>
    <row r="211" spans="1:22" ht="24.9" customHeight="1" x14ac:dyDescent="0.3">
      <c r="A211" s="213">
        <f t="shared" si="7"/>
        <v>207</v>
      </c>
      <c r="B211" s="214" t="s">
        <v>747</v>
      </c>
      <c r="C211" s="214" t="s">
        <v>6</v>
      </c>
      <c r="D211" s="214" t="s">
        <v>6</v>
      </c>
      <c r="E211" s="345"/>
      <c r="F211" s="301" t="s">
        <v>40</v>
      </c>
      <c r="G211" s="346"/>
      <c r="H211" s="212">
        <v>14</v>
      </c>
      <c r="I211" s="203">
        <v>349397</v>
      </c>
      <c r="J211" s="203">
        <v>45421</v>
      </c>
      <c r="K211" s="202">
        <v>395000</v>
      </c>
      <c r="L211" s="203">
        <v>349397</v>
      </c>
      <c r="M211" s="203">
        <v>45421</v>
      </c>
      <c r="N211" s="202">
        <v>395000</v>
      </c>
      <c r="O211" s="204" t="s">
        <v>3</v>
      </c>
      <c r="P211" s="204" t="s">
        <v>2</v>
      </c>
      <c r="Q211" s="204" t="s">
        <v>1</v>
      </c>
      <c r="R211" s="324">
        <v>44986</v>
      </c>
      <c r="S211" s="213" t="s">
        <v>7</v>
      </c>
      <c r="T211" s="216"/>
      <c r="U211" s="218"/>
      <c r="V211" s="239">
        <f t="shared" si="6"/>
        <v>1.2173576318396359E-5</v>
      </c>
    </row>
    <row r="212" spans="1:22" ht="24.9" customHeight="1" x14ac:dyDescent="0.3">
      <c r="A212" s="213">
        <f t="shared" si="7"/>
        <v>208</v>
      </c>
      <c r="B212" s="214" t="s">
        <v>747</v>
      </c>
      <c r="C212" s="214" t="s">
        <v>6</v>
      </c>
      <c r="D212" s="214" t="s">
        <v>6</v>
      </c>
      <c r="E212" s="345"/>
      <c r="F212" s="219" t="s">
        <v>38</v>
      </c>
      <c r="G212" s="346"/>
      <c r="H212" s="217">
        <v>4</v>
      </c>
      <c r="I212" s="203">
        <v>82936</v>
      </c>
      <c r="J212" s="203">
        <v>10782</v>
      </c>
      <c r="K212" s="202">
        <v>95000</v>
      </c>
      <c r="L212" s="203">
        <v>82936</v>
      </c>
      <c r="M212" s="203">
        <v>10782</v>
      </c>
      <c r="N212" s="202">
        <v>95000</v>
      </c>
      <c r="O212" s="204" t="s">
        <v>3</v>
      </c>
      <c r="P212" s="204" t="s">
        <v>2</v>
      </c>
      <c r="Q212" s="204" t="s">
        <v>1</v>
      </c>
      <c r="R212" s="324">
        <v>44986</v>
      </c>
      <c r="S212" s="213" t="s">
        <v>7</v>
      </c>
      <c r="T212" s="216"/>
      <c r="U212" s="216"/>
      <c r="V212" s="239">
        <f t="shared" si="6"/>
        <v>2.9278221525257068E-6</v>
      </c>
    </row>
    <row r="213" spans="1:22" ht="24.9" customHeight="1" x14ac:dyDescent="0.3">
      <c r="A213" s="213">
        <f t="shared" si="7"/>
        <v>209</v>
      </c>
      <c r="B213" s="214" t="s">
        <v>747</v>
      </c>
      <c r="C213" s="214" t="s">
        <v>6</v>
      </c>
      <c r="D213" s="214" t="s">
        <v>6</v>
      </c>
      <c r="E213" s="345"/>
      <c r="F213" s="219" t="s">
        <v>37</v>
      </c>
      <c r="G213" s="346"/>
      <c r="H213" s="217">
        <v>4</v>
      </c>
      <c r="I213" s="203">
        <v>58504</v>
      </c>
      <c r="J213" s="203">
        <v>7605</v>
      </c>
      <c r="K213" s="202">
        <v>70000</v>
      </c>
      <c r="L213" s="203">
        <v>58504</v>
      </c>
      <c r="M213" s="203">
        <v>7605</v>
      </c>
      <c r="N213" s="202">
        <v>70000</v>
      </c>
      <c r="O213" s="204" t="s">
        <v>3</v>
      </c>
      <c r="P213" s="204" t="s">
        <v>2</v>
      </c>
      <c r="Q213" s="204" t="s">
        <v>1</v>
      </c>
      <c r="R213" s="324">
        <v>44986</v>
      </c>
      <c r="S213" s="213" t="s">
        <v>7</v>
      </c>
      <c r="T213" s="216"/>
      <c r="U213" s="216"/>
      <c r="V213" s="239">
        <f t="shared" si="6"/>
        <v>2.1573426387031521E-6</v>
      </c>
    </row>
    <row r="214" spans="1:22" ht="24.9" customHeight="1" x14ac:dyDescent="0.3">
      <c r="A214" s="213">
        <f t="shared" si="7"/>
        <v>210</v>
      </c>
      <c r="B214" s="214" t="s">
        <v>747</v>
      </c>
      <c r="C214" s="214" t="s">
        <v>6</v>
      </c>
      <c r="D214" s="214" t="s">
        <v>6</v>
      </c>
      <c r="E214" s="345"/>
      <c r="F214" s="219" t="s">
        <v>36</v>
      </c>
      <c r="G214" s="346"/>
      <c r="H214" s="217">
        <v>4</v>
      </c>
      <c r="I214" s="203">
        <v>39799</v>
      </c>
      <c r="J214" s="203">
        <v>5174</v>
      </c>
      <c r="K214" s="202">
        <v>45000</v>
      </c>
      <c r="L214" s="203">
        <v>39799</v>
      </c>
      <c r="M214" s="203">
        <v>5174</v>
      </c>
      <c r="N214" s="202">
        <v>45000</v>
      </c>
      <c r="O214" s="204" t="s">
        <v>3</v>
      </c>
      <c r="P214" s="204" t="s">
        <v>2</v>
      </c>
      <c r="Q214" s="204" t="s">
        <v>1</v>
      </c>
      <c r="R214" s="324">
        <v>44986</v>
      </c>
      <c r="S214" s="213" t="s">
        <v>7</v>
      </c>
      <c r="T214" s="216"/>
      <c r="U214" s="216"/>
      <c r="V214" s="239">
        <f t="shared" si="6"/>
        <v>1.3868631248805978E-6</v>
      </c>
    </row>
    <row r="215" spans="1:22" ht="24.9" customHeight="1" x14ac:dyDescent="0.3">
      <c r="A215" s="213">
        <f t="shared" si="7"/>
        <v>211</v>
      </c>
      <c r="B215" s="214" t="s">
        <v>747</v>
      </c>
      <c r="C215" s="214" t="s">
        <v>6</v>
      </c>
      <c r="D215" s="214" t="s">
        <v>6</v>
      </c>
      <c r="E215" s="345"/>
      <c r="F215" s="219" t="s">
        <v>35</v>
      </c>
      <c r="G215" s="346"/>
      <c r="H215" s="217">
        <v>4</v>
      </c>
      <c r="I215" s="203">
        <v>53189</v>
      </c>
      <c r="J215" s="203">
        <v>6915</v>
      </c>
      <c r="K215" s="202">
        <v>65000</v>
      </c>
      <c r="L215" s="203">
        <v>53189</v>
      </c>
      <c r="M215" s="203">
        <v>6915</v>
      </c>
      <c r="N215" s="202">
        <v>65000</v>
      </c>
      <c r="O215" s="204" t="s">
        <v>3</v>
      </c>
      <c r="P215" s="204" t="s">
        <v>2</v>
      </c>
      <c r="Q215" s="204" t="s">
        <v>1</v>
      </c>
      <c r="R215" s="324">
        <v>44986</v>
      </c>
      <c r="S215" s="213" t="s">
        <v>7</v>
      </c>
      <c r="T215" s="216"/>
      <c r="U215" s="216"/>
      <c r="V215" s="239">
        <f t="shared" si="6"/>
        <v>2.0032467359386412E-6</v>
      </c>
    </row>
    <row r="216" spans="1:22" ht="24.9" customHeight="1" x14ac:dyDescent="0.3">
      <c r="A216" s="213">
        <f t="shared" si="7"/>
        <v>212</v>
      </c>
      <c r="B216" s="214" t="s">
        <v>747</v>
      </c>
      <c r="C216" s="214" t="s">
        <v>6</v>
      </c>
      <c r="D216" s="214" t="s">
        <v>6</v>
      </c>
      <c r="E216" s="345"/>
      <c r="F216" s="219" t="s">
        <v>34</v>
      </c>
      <c r="G216" s="346"/>
      <c r="H216" s="217">
        <v>4</v>
      </c>
      <c r="I216" s="203">
        <v>56459</v>
      </c>
      <c r="J216" s="203">
        <v>6950</v>
      </c>
      <c r="K216" s="202">
        <v>65000</v>
      </c>
      <c r="L216" s="203">
        <v>53313</v>
      </c>
      <c r="M216" s="203">
        <v>6930</v>
      </c>
      <c r="N216" s="202">
        <v>65000</v>
      </c>
      <c r="O216" s="204" t="s">
        <v>3</v>
      </c>
      <c r="P216" s="204" t="s">
        <v>2</v>
      </c>
      <c r="Q216" s="204" t="s">
        <v>1</v>
      </c>
      <c r="R216" s="324">
        <v>44986</v>
      </c>
      <c r="S216" s="213" t="s">
        <v>7</v>
      </c>
      <c r="T216" s="216"/>
      <c r="U216" s="216"/>
      <c r="V216" s="239">
        <f t="shared" si="6"/>
        <v>2.0032467359386412E-6</v>
      </c>
    </row>
    <row r="217" spans="1:22" ht="24.9" customHeight="1" x14ac:dyDescent="0.3">
      <c r="A217" s="213">
        <f t="shared" si="7"/>
        <v>213</v>
      </c>
      <c r="B217" s="214" t="s">
        <v>747</v>
      </c>
      <c r="C217" s="214" t="s">
        <v>6</v>
      </c>
      <c r="D217" s="214" t="s">
        <v>6</v>
      </c>
      <c r="E217" s="345"/>
      <c r="F217" s="219" t="s">
        <v>33</v>
      </c>
      <c r="G217" s="346"/>
      <c r="H217" s="217">
        <v>2</v>
      </c>
      <c r="I217" s="203">
        <v>218278</v>
      </c>
      <c r="J217" s="203">
        <v>28376</v>
      </c>
      <c r="K217" s="202">
        <v>250000</v>
      </c>
      <c r="L217" s="203">
        <v>218278</v>
      </c>
      <c r="M217" s="203">
        <v>28376</v>
      </c>
      <c r="N217" s="202">
        <v>250000</v>
      </c>
      <c r="O217" s="204" t="s">
        <v>3</v>
      </c>
      <c r="P217" s="204" t="s">
        <v>2</v>
      </c>
      <c r="Q217" s="204" t="s">
        <v>1</v>
      </c>
      <c r="R217" s="324">
        <v>44986</v>
      </c>
      <c r="S217" s="213" t="s">
        <v>7</v>
      </c>
      <c r="T217" s="216"/>
      <c r="U217" s="216"/>
      <c r="V217" s="239">
        <f t="shared" si="6"/>
        <v>7.704795138225544E-6</v>
      </c>
    </row>
    <row r="218" spans="1:22" ht="24.9" customHeight="1" x14ac:dyDescent="0.3">
      <c r="A218" s="213">
        <f t="shared" si="7"/>
        <v>214</v>
      </c>
      <c r="B218" s="214" t="s">
        <v>747</v>
      </c>
      <c r="C218" s="214" t="s">
        <v>6</v>
      </c>
      <c r="D218" s="214" t="s">
        <v>6</v>
      </c>
      <c r="E218" s="345"/>
      <c r="F218" s="219" t="s">
        <v>32</v>
      </c>
      <c r="G218" s="346"/>
      <c r="H218" s="217">
        <v>5</v>
      </c>
      <c r="I218" s="203">
        <v>43260</v>
      </c>
      <c r="J218" s="203">
        <v>5624</v>
      </c>
      <c r="K218" s="202">
        <v>50000</v>
      </c>
      <c r="L218" s="203">
        <v>43260</v>
      </c>
      <c r="M218" s="203">
        <v>5624</v>
      </c>
      <c r="N218" s="202">
        <v>50000</v>
      </c>
      <c r="O218" s="204" t="s">
        <v>3</v>
      </c>
      <c r="P218" s="204" t="s">
        <v>2</v>
      </c>
      <c r="Q218" s="204" t="s">
        <v>1</v>
      </c>
      <c r="R218" s="324">
        <v>44986</v>
      </c>
      <c r="S218" s="213" t="s">
        <v>7</v>
      </c>
      <c r="T218" s="216"/>
      <c r="U218" s="216"/>
      <c r="V218" s="239">
        <f t="shared" si="6"/>
        <v>1.5409590276451088E-6</v>
      </c>
    </row>
    <row r="219" spans="1:22" ht="24.9" customHeight="1" x14ac:dyDescent="0.3">
      <c r="A219" s="213">
        <f t="shared" si="7"/>
        <v>215</v>
      </c>
      <c r="B219" s="214" t="s">
        <v>747</v>
      </c>
      <c r="C219" s="214" t="s">
        <v>6</v>
      </c>
      <c r="D219" s="214" t="s">
        <v>6</v>
      </c>
      <c r="E219" s="345"/>
      <c r="F219" s="219" t="s">
        <v>31</v>
      </c>
      <c r="G219" s="346"/>
      <c r="H219" s="217">
        <v>4</v>
      </c>
      <c r="I219" s="203">
        <v>72182</v>
      </c>
      <c r="J219" s="203">
        <v>9384</v>
      </c>
      <c r="K219" s="202">
        <v>85000</v>
      </c>
      <c r="L219" s="203">
        <v>72182</v>
      </c>
      <c r="M219" s="203">
        <v>9384</v>
      </c>
      <c r="N219" s="202">
        <v>85000</v>
      </c>
      <c r="O219" s="204" t="s">
        <v>3</v>
      </c>
      <c r="P219" s="204" t="s">
        <v>2</v>
      </c>
      <c r="Q219" s="204" t="s">
        <v>1</v>
      </c>
      <c r="R219" s="324">
        <v>44986</v>
      </c>
      <c r="S219" s="213" t="s">
        <v>7</v>
      </c>
      <c r="T219" s="216"/>
      <c r="U219" s="216"/>
      <c r="V219" s="239">
        <f t="shared" si="6"/>
        <v>2.6196303469966847E-6</v>
      </c>
    </row>
    <row r="220" spans="1:22" ht="24.9" customHeight="1" x14ac:dyDescent="0.3">
      <c r="A220" s="213">
        <f t="shared" si="7"/>
        <v>216</v>
      </c>
      <c r="B220" s="214" t="s">
        <v>747</v>
      </c>
      <c r="C220" s="214" t="s">
        <v>6</v>
      </c>
      <c r="D220" s="214" t="s">
        <v>6</v>
      </c>
      <c r="E220" s="345"/>
      <c r="F220" s="219" t="s">
        <v>30</v>
      </c>
      <c r="G220" s="346"/>
      <c r="H220" s="217">
        <v>4</v>
      </c>
      <c r="I220" s="203">
        <v>22578</v>
      </c>
      <c r="J220" s="203">
        <v>2935</v>
      </c>
      <c r="K220" s="202">
        <v>30000</v>
      </c>
      <c r="L220" s="203">
        <v>22578</v>
      </c>
      <c r="M220" s="203">
        <v>2935</v>
      </c>
      <c r="N220" s="202">
        <v>30000</v>
      </c>
      <c r="O220" s="204" t="s">
        <v>3</v>
      </c>
      <c r="P220" s="204" t="s">
        <v>2</v>
      </c>
      <c r="Q220" s="204" t="s">
        <v>1</v>
      </c>
      <c r="R220" s="324">
        <v>44986</v>
      </c>
      <c r="S220" s="213" t="s">
        <v>7</v>
      </c>
      <c r="T220" s="216"/>
      <c r="U220" s="216"/>
      <c r="V220" s="239">
        <f t="shared" si="6"/>
        <v>9.2457541658706528E-7</v>
      </c>
    </row>
    <row r="221" spans="1:22" ht="24.9" customHeight="1" x14ac:dyDescent="0.3">
      <c r="A221" s="213">
        <f t="shared" si="7"/>
        <v>217</v>
      </c>
      <c r="B221" s="214" t="s">
        <v>747</v>
      </c>
      <c r="C221" s="214" t="s">
        <v>6</v>
      </c>
      <c r="D221" s="214" t="s">
        <v>6</v>
      </c>
      <c r="E221" s="345"/>
      <c r="F221" s="219" t="s">
        <v>29</v>
      </c>
      <c r="G221" s="346"/>
      <c r="H221" s="217">
        <v>4</v>
      </c>
      <c r="I221" s="203">
        <v>28181</v>
      </c>
      <c r="J221" s="203">
        <v>3664</v>
      </c>
      <c r="K221" s="202">
        <v>35000</v>
      </c>
      <c r="L221" s="203">
        <v>28181</v>
      </c>
      <c r="M221" s="203">
        <v>3664</v>
      </c>
      <c r="N221" s="202">
        <v>35000</v>
      </c>
      <c r="O221" s="204" t="s">
        <v>3</v>
      </c>
      <c r="P221" s="204" t="s">
        <v>2</v>
      </c>
      <c r="Q221" s="204" t="s">
        <v>1</v>
      </c>
      <c r="R221" s="324">
        <v>44986</v>
      </c>
      <c r="S221" s="213" t="s">
        <v>7</v>
      </c>
      <c r="T221" s="216"/>
      <c r="U221" s="216"/>
      <c r="V221" s="239">
        <f t="shared" si="6"/>
        <v>1.078671319351576E-6</v>
      </c>
    </row>
    <row r="222" spans="1:22" ht="24.9" customHeight="1" x14ac:dyDescent="0.3">
      <c r="A222" s="213">
        <f t="shared" si="7"/>
        <v>218</v>
      </c>
      <c r="B222" s="214" t="s">
        <v>747</v>
      </c>
      <c r="C222" s="214" t="s">
        <v>6</v>
      </c>
      <c r="D222" s="214" t="s">
        <v>6</v>
      </c>
      <c r="E222" s="345"/>
      <c r="F222" s="219" t="s">
        <v>28</v>
      </c>
      <c r="G222" s="346"/>
      <c r="H222" s="217">
        <v>4</v>
      </c>
      <c r="I222" s="203">
        <v>61100</v>
      </c>
      <c r="J222" s="203">
        <v>7943</v>
      </c>
      <c r="K222" s="202">
        <v>70000</v>
      </c>
      <c r="L222" s="203">
        <v>61100</v>
      </c>
      <c r="M222" s="203">
        <v>7943</v>
      </c>
      <c r="N222" s="202">
        <v>70000</v>
      </c>
      <c r="O222" s="204" t="s">
        <v>3</v>
      </c>
      <c r="P222" s="204" t="s">
        <v>2</v>
      </c>
      <c r="Q222" s="204" t="s">
        <v>1</v>
      </c>
      <c r="R222" s="324">
        <v>44986</v>
      </c>
      <c r="S222" s="213" t="s">
        <v>7</v>
      </c>
      <c r="T222" s="216"/>
      <c r="U222" s="216"/>
      <c r="V222" s="239">
        <f t="shared" si="6"/>
        <v>2.1573426387031521E-6</v>
      </c>
    </row>
    <row r="223" spans="1:22" ht="24.9" customHeight="1" x14ac:dyDescent="0.3">
      <c r="A223" s="213">
        <f t="shared" si="7"/>
        <v>219</v>
      </c>
      <c r="B223" s="214" t="s">
        <v>747</v>
      </c>
      <c r="C223" s="214" t="s">
        <v>6</v>
      </c>
      <c r="D223" s="214" t="s">
        <v>6</v>
      </c>
      <c r="E223" s="345"/>
      <c r="F223" s="219" t="s">
        <v>27</v>
      </c>
      <c r="G223" s="346"/>
      <c r="H223" s="217">
        <v>4</v>
      </c>
      <c r="I223" s="203">
        <v>89569</v>
      </c>
      <c r="J223" s="203">
        <v>11644</v>
      </c>
      <c r="K223" s="202">
        <v>105000</v>
      </c>
      <c r="L223" s="203">
        <v>89569</v>
      </c>
      <c r="M223" s="203">
        <v>11644</v>
      </c>
      <c r="N223" s="202">
        <v>105000</v>
      </c>
      <c r="O223" s="204" t="s">
        <v>3</v>
      </c>
      <c r="P223" s="204" t="s">
        <v>2</v>
      </c>
      <c r="Q223" s="204" t="s">
        <v>1</v>
      </c>
      <c r="R223" s="324">
        <v>44986</v>
      </c>
      <c r="S223" s="213" t="s">
        <v>7</v>
      </c>
      <c r="T223" s="216"/>
      <c r="U223" s="216"/>
      <c r="V223" s="239">
        <f t="shared" si="6"/>
        <v>3.2360139580547285E-6</v>
      </c>
    </row>
    <row r="224" spans="1:22" ht="24.9" customHeight="1" x14ac:dyDescent="0.3">
      <c r="A224" s="213">
        <f t="shared" si="7"/>
        <v>220</v>
      </c>
      <c r="B224" s="214" t="s">
        <v>747</v>
      </c>
      <c r="C224" s="214" t="s">
        <v>6</v>
      </c>
      <c r="D224" s="214" t="s">
        <v>6</v>
      </c>
      <c r="E224" s="345"/>
      <c r="F224" s="219" t="s">
        <v>26</v>
      </c>
      <c r="G224" s="346"/>
      <c r="H224" s="217">
        <v>5</v>
      </c>
      <c r="I224" s="203">
        <v>227373</v>
      </c>
      <c r="J224" s="203">
        <v>29558</v>
      </c>
      <c r="K224" s="202">
        <v>260000</v>
      </c>
      <c r="L224" s="203">
        <v>227373</v>
      </c>
      <c r="M224" s="203">
        <v>29558</v>
      </c>
      <c r="N224" s="202">
        <v>260000</v>
      </c>
      <c r="O224" s="204" t="s">
        <v>3</v>
      </c>
      <c r="P224" s="204" t="s">
        <v>2</v>
      </c>
      <c r="Q224" s="204" t="s">
        <v>1</v>
      </c>
      <c r="R224" s="324">
        <v>44986</v>
      </c>
      <c r="S224" s="213" t="s">
        <v>7</v>
      </c>
      <c r="T224" s="216"/>
      <c r="U224" s="216"/>
      <c r="V224" s="239">
        <f t="shared" si="6"/>
        <v>8.0129869437545648E-6</v>
      </c>
    </row>
    <row r="225" spans="1:22" ht="24.9" customHeight="1" x14ac:dyDescent="0.3">
      <c r="A225" s="213">
        <f t="shared" si="7"/>
        <v>221</v>
      </c>
      <c r="B225" s="214" t="s">
        <v>747</v>
      </c>
      <c r="C225" s="214" t="s">
        <v>6</v>
      </c>
      <c r="D225" s="214" t="s">
        <v>6</v>
      </c>
      <c r="E225" s="345"/>
      <c r="F225" s="219" t="s">
        <v>25</v>
      </c>
      <c r="G225" s="346"/>
      <c r="H225" s="217">
        <v>7</v>
      </c>
      <c r="I225" s="203">
        <v>16749</v>
      </c>
      <c r="J225" s="203">
        <v>2177</v>
      </c>
      <c r="K225" s="202">
        <v>20000</v>
      </c>
      <c r="L225" s="203">
        <v>16749</v>
      </c>
      <c r="M225" s="203">
        <v>2177</v>
      </c>
      <c r="N225" s="202">
        <v>20000</v>
      </c>
      <c r="O225" s="204" t="s">
        <v>3</v>
      </c>
      <c r="P225" s="204" t="s">
        <v>2</v>
      </c>
      <c r="Q225" s="204" t="s">
        <v>1</v>
      </c>
      <c r="R225" s="324">
        <v>44986</v>
      </c>
      <c r="S225" s="213" t="s">
        <v>7</v>
      </c>
      <c r="T225" s="216"/>
      <c r="U225" s="216"/>
      <c r="V225" s="239">
        <f t="shared" si="6"/>
        <v>6.1638361105804345E-7</v>
      </c>
    </row>
    <row r="226" spans="1:22" ht="24.9" customHeight="1" x14ac:dyDescent="0.3">
      <c r="A226" s="213">
        <f t="shared" si="7"/>
        <v>222</v>
      </c>
      <c r="B226" s="214" t="s">
        <v>747</v>
      </c>
      <c r="C226" s="214" t="s">
        <v>6</v>
      </c>
      <c r="D226" s="214" t="s">
        <v>6</v>
      </c>
      <c r="E226" s="345"/>
      <c r="F226" s="219" t="s">
        <v>24</v>
      </c>
      <c r="G226" s="346"/>
      <c r="H226" s="217">
        <v>4</v>
      </c>
      <c r="I226" s="203">
        <v>5013</v>
      </c>
      <c r="J226" s="203">
        <v>652</v>
      </c>
      <c r="K226" s="202">
        <v>10000</v>
      </c>
      <c r="L226" s="203">
        <v>5013</v>
      </c>
      <c r="M226" s="203">
        <v>652</v>
      </c>
      <c r="N226" s="202">
        <v>10000</v>
      </c>
      <c r="O226" s="204" t="s">
        <v>3</v>
      </c>
      <c r="P226" s="204" t="s">
        <v>2</v>
      </c>
      <c r="Q226" s="204" t="s">
        <v>1</v>
      </c>
      <c r="R226" s="324">
        <v>44986</v>
      </c>
      <c r="S226" s="213" t="s">
        <v>7</v>
      </c>
      <c r="T226" s="216"/>
      <c r="U226" s="216"/>
      <c r="V226" s="239">
        <f t="shared" si="6"/>
        <v>3.0819180552902172E-7</v>
      </c>
    </row>
    <row r="227" spans="1:22" ht="24.9" customHeight="1" x14ac:dyDescent="0.3">
      <c r="A227" s="213">
        <f t="shared" si="7"/>
        <v>223</v>
      </c>
      <c r="B227" s="214" t="s">
        <v>747</v>
      </c>
      <c r="C227" s="214" t="s">
        <v>6</v>
      </c>
      <c r="D227" s="214" t="s">
        <v>6</v>
      </c>
      <c r="E227" s="345"/>
      <c r="F227" s="219" t="s">
        <v>23</v>
      </c>
      <c r="G227" s="346"/>
      <c r="H227" s="217">
        <v>4</v>
      </c>
      <c r="I227" s="203">
        <v>32996</v>
      </c>
      <c r="J227" s="203">
        <v>4289</v>
      </c>
      <c r="K227" s="202">
        <v>40000</v>
      </c>
      <c r="L227" s="203">
        <v>32996</v>
      </c>
      <c r="M227" s="203">
        <v>4289</v>
      </c>
      <c r="N227" s="202">
        <v>40000</v>
      </c>
      <c r="O227" s="204" t="s">
        <v>3</v>
      </c>
      <c r="P227" s="204" t="s">
        <v>2</v>
      </c>
      <c r="Q227" s="204" t="s">
        <v>1</v>
      </c>
      <c r="R227" s="324">
        <v>44986</v>
      </c>
      <c r="S227" s="213" t="s">
        <v>7</v>
      </c>
      <c r="T227" s="216"/>
      <c r="U227" s="216"/>
      <c r="V227" s="239">
        <f t="shared" si="6"/>
        <v>1.2327672221160869E-6</v>
      </c>
    </row>
    <row r="228" spans="1:22" ht="24.9" customHeight="1" x14ac:dyDescent="0.3">
      <c r="A228" s="213">
        <f t="shared" si="7"/>
        <v>224</v>
      </c>
      <c r="B228" s="214" t="s">
        <v>747</v>
      </c>
      <c r="C228" s="214" t="s">
        <v>6</v>
      </c>
      <c r="D228" s="214" t="s">
        <v>6</v>
      </c>
      <c r="E228" s="345"/>
      <c r="F228" s="219" t="s">
        <v>22</v>
      </c>
      <c r="G228" s="346"/>
      <c r="H228" s="217">
        <v>7</v>
      </c>
      <c r="I228" s="203">
        <v>214642</v>
      </c>
      <c r="J228" s="203">
        <v>27903</v>
      </c>
      <c r="K228" s="202">
        <v>245000</v>
      </c>
      <c r="L228" s="203">
        <v>214642</v>
      </c>
      <c r="M228" s="203">
        <v>27903</v>
      </c>
      <c r="N228" s="202">
        <v>245000</v>
      </c>
      <c r="O228" s="204" t="s">
        <v>3</v>
      </c>
      <c r="P228" s="204" t="s">
        <v>2</v>
      </c>
      <c r="Q228" s="204" t="s">
        <v>1</v>
      </c>
      <c r="R228" s="324">
        <v>44986</v>
      </c>
      <c r="S228" s="213" t="s">
        <v>7</v>
      </c>
      <c r="T228" s="216"/>
      <c r="U228" s="216"/>
      <c r="V228" s="239">
        <f t="shared" si="6"/>
        <v>7.5506992354610327E-6</v>
      </c>
    </row>
    <row r="229" spans="1:22" ht="24.9" customHeight="1" x14ac:dyDescent="0.3">
      <c r="A229" s="213">
        <f t="shared" si="7"/>
        <v>225</v>
      </c>
      <c r="B229" s="214" t="s">
        <v>747</v>
      </c>
      <c r="C229" s="214" t="s">
        <v>6</v>
      </c>
      <c r="D229" s="214" t="s">
        <v>6</v>
      </c>
      <c r="E229" s="345"/>
      <c r="F229" s="219" t="s">
        <v>21</v>
      </c>
      <c r="G229" s="346"/>
      <c r="H229" s="217">
        <v>8</v>
      </c>
      <c r="I229" s="203">
        <v>216135</v>
      </c>
      <c r="J229" s="203">
        <v>28098</v>
      </c>
      <c r="K229" s="202">
        <v>245000</v>
      </c>
      <c r="L229" s="203">
        <v>216135</v>
      </c>
      <c r="M229" s="203">
        <v>28098</v>
      </c>
      <c r="N229" s="202">
        <v>245000</v>
      </c>
      <c r="O229" s="204" t="s">
        <v>3</v>
      </c>
      <c r="P229" s="204" t="s">
        <v>2</v>
      </c>
      <c r="Q229" s="204" t="s">
        <v>1</v>
      </c>
      <c r="R229" s="324">
        <v>44986</v>
      </c>
      <c r="S229" s="213" t="s">
        <v>7</v>
      </c>
      <c r="T229" s="216"/>
      <c r="U229" s="216"/>
      <c r="V229" s="239">
        <f t="shared" si="6"/>
        <v>7.5506992354610327E-6</v>
      </c>
    </row>
    <row r="230" spans="1:22" ht="24.9" customHeight="1" x14ac:dyDescent="0.3">
      <c r="A230" s="213">
        <f t="shared" si="7"/>
        <v>226</v>
      </c>
      <c r="B230" s="214" t="s">
        <v>747</v>
      </c>
      <c r="C230" s="214" t="s">
        <v>6</v>
      </c>
      <c r="D230" s="214" t="s">
        <v>6</v>
      </c>
      <c r="E230" s="345"/>
      <c r="F230" s="219" t="s">
        <v>20</v>
      </c>
      <c r="G230" s="346"/>
      <c r="H230" s="217">
        <v>2</v>
      </c>
      <c r="I230" s="203">
        <v>310545</v>
      </c>
      <c r="J230" s="203">
        <v>40371</v>
      </c>
      <c r="K230" s="202">
        <v>355000</v>
      </c>
      <c r="L230" s="203">
        <v>310545</v>
      </c>
      <c r="M230" s="203">
        <v>40371</v>
      </c>
      <c r="N230" s="202">
        <v>355000</v>
      </c>
      <c r="O230" s="204" t="s">
        <v>3</v>
      </c>
      <c r="P230" s="204" t="s">
        <v>2</v>
      </c>
      <c r="Q230" s="204" t="s">
        <v>1</v>
      </c>
      <c r="R230" s="324">
        <v>44986</v>
      </c>
      <c r="S230" s="213" t="s">
        <v>7</v>
      </c>
      <c r="T230" s="216"/>
      <c r="U230" s="216"/>
      <c r="V230" s="239">
        <f t="shared" si="6"/>
        <v>1.0940809096280272E-5</v>
      </c>
    </row>
    <row r="231" spans="1:22" ht="24.9" customHeight="1" x14ac:dyDescent="0.3">
      <c r="A231" s="213">
        <f t="shared" si="7"/>
        <v>227</v>
      </c>
      <c r="B231" s="214" t="s">
        <v>747</v>
      </c>
      <c r="C231" s="214" t="s">
        <v>6</v>
      </c>
      <c r="D231" s="214" t="s">
        <v>6</v>
      </c>
      <c r="E231" s="345"/>
      <c r="F231" s="219" t="s">
        <v>19</v>
      </c>
      <c r="G231" s="346"/>
      <c r="H231" s="217">
        <v>8</v>
      </c>
      <c r="I231" s="203">
        <v>1101770</v>
      </c>
      <c r="J231" s="203">
        <v>143230</v>
      </c>
      <c r="K231" s="202">
        <v>1245000</v>
      </c>
      <c r="L231" s="203">
        <v>1101770</v>
      </c>
      <c r="M231" s="203">
        <v>143230</v>
      </c>
      <c r="N231" s="202">
        <v>1245000</v>
      </c>
      <c r="O231" s="204" t="s">
        <v>3</v>
      </c>
      <c r="P231" s="204" t="s">
        <v>2</v>
      </c>
      <c r="Q231" s="204" t="s">
        <v>1</v>
      </c>
      <c r="R231" s="324">
        <v>44986</v>
      </c>
      <c r="S231" s="213" t="s">
        <v>7</v>
      </c>
      <c r="T231" s="216"/>
      <c r="U231" s="216"/>
      <c r="V231" s="239">
        <f t="shared" si="6"/>
        <v>3.8369879788363206E-5</v>
      </c>
    </row>
    <row r="232" spans="1:22" ht="24.9" customHeight="1" x14ac:dyDescent="0.3">
      <c r="A232" s="213">
        <f t="shared" si="7"/>
        <v>228</v>
      </c>
      <c r="B232" s="214" t="s">
        <v>747</v>
      </c>
      <c r="C232" s="214" t="s">
        <v>6</v>
      </c>
      <c r="D232" s="214" t="s">
        <v>6</v>
      </c>
      <c r="E232" s="345"/>
      <c r="F232" s="219" t="s">
        <v>18</v>
      </c>
      <c r="G232" s="346"/>
      <c r="H232" s="212">
        <v>1</v>
      </c>
      <c r="I232" s="203">
        <v>855520</v>
      </c>
      <c r="J232" s="203">
        <v>111218</v>
      </c>
      <c r="K232" s="202">
        <v>970000</v>
      </c>
      <c r="L232" s="203">
        <v>855520</v>
      </c>
      <c r="M232" s="203">
        <v>111218</v>
      </c>
      <c r="N232" s="202">
        <v>970000</v>
      </c>
      <c r="O232" s="204" t="s">
        <v>3</v>
      </c>
      <c r="P232" s="204" t="s">
        <v>2</v>
      </c>
      <c r="Q232" s="204" t="s">
        <v>1</v>
      </c>
      <c r="R232" s="324">
        <v>44986</v>
      </c>
      <c r="S232" s="213" t="s">
        <v>7</v>
      </c>
      <c r="T232" s="216"/>
      <c r="U232" s="216"/>
      <c r="V232" s="239">
        <f t="shared" si="6"/>
        <v>2.989460513631511E-5</v>
      </c>
    </row>
    <row r="233" spans="1:22" ht="24.9" customHeight="1" x14ac:dyDescent="0.3">
      <c r="A233" s="213">
        <f t="shared" si="7"/>
        <v>229</v>
      </c>
      <c r="B233" s="214" t="s">
        <v>747</v>
      </c>
      <c r="C233" s="214" t="s">
        <v>6</v>
      </c>
      <c r="D233" s="214" t="s">
        <v>6</v>
      </c>
      <c r="E233" s="345"/>
      <c r="F233" s="219" t="s">
        <v>17</v>
      </c>
      <c r="G233" s="346"/>
      <c r="H233" s="217">
        <v>7</v>
      </c>
      <c r="I233" s="203">
        <v>1938409</v>
      </c>
      <c r="J233" s="203">
        <v>251993</v>
      </c>
      <c r="K233" s="202">
        <v>2195000</v>
      </c>
      <c r="L233" s="203">
        <v>1938409</v>
      </c>
      <c r="M233" s="203">
        <v>251993</v>
      </c>
      <c r="N233" s="202">
        <v>2195000</v>
      </c>
      <c r="O233" s="204" t="s">
        <v>3</v>
      </c>
      <c r="P233" s="204" t="s">
        <v>2</v>
      </c>
      <c r="Q233" s="204" t="s">
        <v>1</v>
      </c>
      <c r="R233" s="324">
        <v>44986</v>
      </c>
      <c r="S233" s="213" t="s">
        <v>7</v>
      </c>
      <c r="T233" s="216"/>
      <c r="U233" s="216"/>
      <c r="V233" s="239">
        <f t="shared" si="6"/>
        <v>6.7648101313620267E-5</v>
      </c>
    </row>
    <row r="234" spans="1:22" ht="24.9" customHeight="1" x14ac:dyDescent="0.3">
      <c r="A234" s="213">
        <f t="shared" si="7"/>
        <v>230</v>
      </c>
      <c r="B234" s="214" t="s">
        <v>747</v>
      </c>
      <c r="C234" s="214" t="s">
        <v>6</v>
      </c>
      <c r="D234" s="214" t="s">
        <v>6</v>
      </c>
      <c r="E234" s="345"/>
      <c r="F234" s="219" t="s">
        <v>16</v>
      </c>
      <c r="G234" s="346"/>
      <c r="H234" s="217">
        <v>10</v>
      </c>
      <c r="I234" s="203">
        <v>514691</v>
      </c>
      <c r="J234" s="203">
        <v>66910</v>
      </c>
      <c r="K234" s="202">
        <v>585000</v>
      </c>
      <c r="L234" s="203">
        <v>514691</v>
      </c>
      <c r="M234" s="203">
        <v>66910</v>
      </c>
      <c r="N234" s="202">
        <v>585000</v>
      </c>
      <c r="O234" s="204" t="s">
        <v>3</v>
      </c>
      <c r="P234" s="204" t="s">
        <v>2</v>
      </c>
      <c r="Q234" s="204" t="s">
        <v>1</v>
      </c>
      <c r="R234" s="324">
        <v>44986</v>
      </c>
      <c r="S234" s="213" t="s">
        <v>7</v>
      </c>
      <c r="T234" s="216"/>
      <c r="U234" s="216"/>
      <c r="V234" s="239">
        <f t="shared" si="6"/>
        <v>1.8029220623447774E-5</v>
      </c>
    </row>
    <row r="235" spans="1:22" ht="24.9" customHeight="1" x14ac:dyDescent="0.3">
      <c r="A235" s="213">
        <f t="shared" si="7"/>
        <v>231</v>
      </c>
      <c r="B235" s="214" t="s">
        <v>747</v>
      </c>
      <c r="C235" s="214" t="s">
        <v>6</v>
      </c>
      <c r="D235" s="214" t="s">
        <v>6</v>
      </c>
      <c r="E235" s="345"/>
      <c r="F235" s="219" t="s">
        <v>15</v>
      </c>
      <c r="G235" s="346"/>
      <c r="H235" s="217">
        <v>8</v>
      </c>
      <c r="I235" s="203">
        <v>290460</v>
      </c>
      <c r="J235" s="203">
        <v>37760</v>
      </c>
      <c r="K235" s="202">
        <v>330000</v>
      </c>
      <c r="L235" s="203">
        <v>290460</v>
      </c>
      <c r="M235" s="203">
        <v>37760</v>
      </c>
      <c r="N235" s="202">
        <v>330000</v>
      </c>
      <c r="O235" s="204" t="s">
        <v>3</v>
      </c>
      <c r="P235" s="204" t="s">
        <v>2</v>
      </c>
      <c r="Q235" s="204" t="s">
        <v>1</v>
      </c>
      <c r="R235" s="324">
        <v>44986</v>
      </c>
      <c r="S235" s="213" t="s">
        <v>7</v>
      </c>
      <c r="T235" s="216"/>
      <c r="U235" s="216"/>
      <c r="V235" s="239">
        <f t="shared" si="6"/>
        <v>1.0170329582457718E-5</v>
      </c>
    </row>
    <row r="236" spans="1:22" ht="24.9" customHeight="1" x14ac:dyDescent="0.3">
      <c r="A236" s="213">
        <f t="shared" si="7"/>
        <v>232</v>
      </c>
      <c r="B236" s="214" t="s">
        <v>747</v>
      </c>
      <c r="C236" s="214" t="s">
        <v>6</v>
      </c>
      <c r="D236" s="214" t="s">
        <v>6</v>
      </c>
      <c r="E236" s="345"/>
      <c r="F236" s="219" t="s">
        <v>14</v>
      </c>
      <c r="G236" s="346"/>
      <c r="H236" s="217">
        <v>8</v>
      </c>
      <c r="I236" s="203">
        <v>460946</v>
      </c>
      <c r="J236" s="203">
        <v>59923</v>
      </c>
      <c r="K236" s="202">
        <v>525000</v>
      </c>
      <c r="L236" s="203">
        <v>460946</v>
      </c>
      <c r="M236" s="203">
        <v>59923</v>
      </c>
      <c r="N236" s="202">
        <v>525000</v>
      </c>
      <c r="O236" s="204" t="s">
        <v>3</v>
      </c>
      <c r="P236" s="204" t="s">
        <v>2</v>
      </c>
      <c r="Q236" s="204" t="s">
        <v>1</v>
      </c>
      <c r="R236" s="324">
        <v>44986</v>
      </c>
      <c r="S236" s="213" t="s">
        <v>7</v>
      </c>
      <c r="T236" s="216"/>
      <c r="U236" s="216"/>
      <c r="V236" s="239">
        <f t="shared" si="6"/>
        <v>1.6180069790273642E-5</v>
      </c>
    </row>
    <row r="237" spans="1:22" ht="24.9" customHeight="1" x14ac:dyDescent="0.3">
      <c r="A237" s="213">
        <f t="shared" si="7"/>
        <v>233</v>
      </c>
      <c r="B237" s="214" t="s">
        <v>747</v>
      </c>
      <c r="C237" s="214" t="s">
        <v>6</v>
      </c>
      <c r="D237" s="214" t="s">
        <v>6</v>
      </c>
      <c r="E237" s="345"/>
      <c r="F237" s="219" t="s">
        <v>13</v>
      </c>
      <c r="G237" s="346"/>
      <c r="H237" s="217">
        <v>8</v>
      </c>
      <c r="I237" s="203">
        <v>698093</v>
      </c>
      <c r="J237" s="203">
        <v>90752</v>
      </c>
      <c r="K237" s="202">
        <v>790000</v>
      </c>
      <c r="L237" s="203">
        <v>698093</v>
      </c>
      <c r="M237" s="203">
        <v>90752</v>
      </c>
      <c r="N237" s="202">
        <v>790000</v>
      </c>
      <c r="O237" s="204" t="s">
        <v>3</v>
      </c>
      <c r="P237" s="204" t="s">
        <v>2</v>
      </c>
      <c r="Q237" s="204" t="s">
        <v>1</v>
      </c>
      <c r="R237" s="324">
        <v>44986</v>
      </c>
      <c r="S237" s="213" t="s">
        <v>7</v>
      </c>
      <c r="T237" s="216"/>
      <c r="U237" s="216"/>
      <c r="V237" s="239">
        <f t="shared" si="6"/>
        <v>2.4347152636792717E-5</v>
      </c>
    </row>
    <row r="238" spans="1:22" ht="24.9" customHeight="1" x14ac:dyDescent="0.3">
      <c r="A238" s="213">
        <f t="shared" si="7"/>
        <v>234</v>
      </c>
      <c r="B238" s="214" t="s">
        <v>747</v>
      </c>
      <c r="C238" s="214" t="s">
        <v>6</v>
      </c>
      <c r="D238" s="214" t="s">
        <v>6</v>
      </c>
      <c r="E238" s="345"/>
      <c r="F238" s="219" t="s">
        <v>12</v>
      </c>
      <c r="G238" s="346"/>
      <c r="H238" s="217">
        <v>5</v>
      </c>
      <c r="I238" s="203">
        <v>165521</v>
      </c>
      <c r="J238" s="203">
        <v>21518</v>
      </c>
      <c r="K238" s="202">
        <v>190000</v>
      </c>
      <c r="L238" s="203">
        <v>165521</v>
      </c>
      <c r="M238" s="203">
        <v>21518</v>
      </c>
      <c r="N238" s="202">
        <v>190000</v>
      </c>
      <c r="O238" s="204" t="s">
        <v>3</v>
      </c>
      <c r="P238" s="204" t="s">
        <v>2</v>
      </c>
      <c r="Q238" s="204" t="s">
        <v>1</v>
      </c>
      <c r="R238" s="324">
        <v>44986</v>
      </c>
      <c r="S238" s="213" t="s">
        <v>7</v>
      </c>
      <c r="T238" s="216"/>
      <c r="U238" s="216"/>
      <c r="V238" s="239">
        <f t="shared" si="6"/>
        <v>5.8556443050514136E-6</v>
      </c>
    </row>
    <row r="239" spans="1:22" ht="24.9" customHeight="1" x14ac:dyDescent="0.3">
      <c r="A239" s="213">
        <f t="shared" si="7"/>
        <v>235</v>
      </c>
      <c r="B239" s="214" t="s">
        <v>747</v>
      </c>
      <c r="C239" s="214" t="s">
        <v>6</v>
      </c>
      <c r="D239" s="214" t="s">
        <v>6</v>
      </c>
      <c r="E239" s="345"/>
      <c r="F239" s="219" t="s">
        <v>11</v>
      </c>
      <c r="G239" s="346"/>
      <c r="H239" s="217">
        <v>1</v>
      </c>
      <c r="I239" s="203">
        <v>522169</v>
      </c>
      <c r="J239" s="203">
        <v>67882</v>
      </c>
      <c r="K239" s="202">
        <v>595000</v>
      </c>
      <c r="L239" s="203">
        <v>522169</v>
      </c>
      <c r="M239" s="203">
        <v>67882</v>
      </c>
      <c r="N239" s="202">
        <v>595000</v>
      </c>
      <c r="O239" s="204" t="s">
        <v>3</v>
      </c>
      <c r="P239" s="204" t="s">
        <v>2</v>
      </c>
      <c r="Q239" s="204" t="s">
        <v>1</v>
      </c>
      <c r="R239" s="324">
        <v>44986</v>
      </c>
      <c r="S239" s="213" t="s">
        <v>7</v>
      </c>
      <c r="T239" s="216"/>
      <c r="U239" s="216"/>
      <c r="V239" s="239">
        <f t="shared" si="6"/>
        <v>1.8337412428976795E-5</v>
      </c>
    </row>
    <row r="240" spans="1:22" ht="24.9" customHeight="1" x14ac:dyDescent="0.3">
      <c r="A240" s="213">
        <f t="shared" si="7"/>
        <v>236</v>
      </c>
      <c r="B240" s="214" t="s">
        <v>747</v>
      </c>
      <c r="C240" s="214" t="s">
        <v>6</v>
      </c>
      <c r="D240" s="214" t="s">
        <v>6</v>
      </c>
      <c r="E240" s="345"/>
      <c r="F240" s="219" t="s">
        <v>10</v>
      </c>
      <c r="G240" s="346"/>
      <c r="H240" s="217">
        <v>8</v>
      </c>
      <c r="I240" s="203">
        <v>87426</v>
      </c>
      <c r="J240" s="203">
        <v>11365</v>
      </c>
      <c r="K240" s="202">
        <v>100000</v>
      </c>
      <c r="L240" s="203">
        <v>87426</v>
      </c>
      <c r="M240" s="203">
        <v>11365</v>
      </c>
      <c r="N240" s="202">
        <v>100000</v>
      </c>
      <c r="O240" s="204" t="s">
        <v>3</v>
      </c>
      <c r="P240" s="204" t="s">
        <v>2</v>
      </c>
      <c r="Q240" s="204" t="s">
        <v>1</v>
      </c>
      <c r="R240" s="324">
        <v>44986</v>
      </c>
      <c r="S240" s="213" t="s">
        <v>7</v>
      </c>
      <c r="T240" s="216"/>
      <c r="U240" s="216"/>
      <c r="V240" s="239">
        <f t="shared" si="6"/>
        <v>3.0819180552902177E-6</v>
      </c>
    </row>
    <row r="241" spans="1:22" ht="24.9" customHeight="1" x14ac:dyDescent="0.3">
      <c r="A241" s="213">
        <f t="shared" si="7"/>
        <v>237</v>
      </c>
      <c r="B241" s="214" t="s">
        <v>747</v>
      </c>
      <c r="C241" s="214" t="s">
        <v>6</v>
      </c>
      <c r="D241" s="214" t="s">
        <v>6</v>
      </c>
      <c r="E241" s="345"/>
      <c r="F241" s="219" t="s">
        <v>9</v>
      </c>
      <c r="G241" s="346"/>
      <c r="H241" s="212">
        <v>1</v>
      </c>
      <c r="I241" s="203">
        <v>338015</v>
      </c>
      <c r="J241" s="203">
        <v>43942</v>
      </c>
      <c r="K241" s="202">
        <v>385000</v>
      </c>
      <c r="L241" s="203">
        <v>338015</v>
      </c>
      <c r="M241" s="203">
        <v>43942</v>
      </c>
      <c r="N241" s="202">
        <v>385000</v>
      </c>
      <c r="O241" s="204" t="s">
        <v>3</v>
      </c>
      <c r="P241" s="204" t="s">
        <v>2</v>
      </c>
      <c r="Q241" s="204" t="s">
        <v>1</v>
      </c>
      <c r="R241" s="324">
        <v>44986</v>
      </c>
      <c r="S241" s="213" t="s">
        <v>7</v>
      </c>
      <c r="T241" s="216"/>
      <c r="U241" s="216"/>
      <c r="V241" s="239">
        <f t="shared" si="6"/>
        <v>1.1865384512867338E-5</v>
      </c>
    </row>
    <row r="242" spans="1:22" ht="24.9" customHeight="1" x14ac:dyDescent="0.3">
      <c r="A242" s="213">
        <f t="shared" si="7"/>
        <v>238</v>
      </c>
      <c r="B242" s="214" t="s">
        <v>747</v>
      </c>
      <c r="C242" s="214" t="s">
        <v>6</v>
      </c>
      <c r="D242" s="214" t="s">
        <v>6</v>
      </c>
      <c r="E242" s="345"/>
      <c r="F242" s="219" t="s">
        <v>8</v>
      </c>
      <c r="G242" s="346"/>
      <c r="H242" s="212">
        <v>20</v>
      </c>
      <c r="I242" s="203">
        <v>88234</v>
      </c>
      <c r="J242" s="203">
        <v>11470</v>
      </c>
      <c r="K242" s="202">
        <v>100000</v>
      </c>
      <c r="L242" s="203">
        <v>88234</v>
      </c>
      <c r="M242" s="203">
        <v>11470</v>
      </c>
      <c r="N242" s="202">
        <v>100000</v>
      </c>
      <c r="O242" s="204" t="s">
        <v>3</v>
      </c>
      <c r="P242" s="204" t="s">
        <v>2</v>
      </c>
      <c r="Q242" s="204" t="s">
        <v>1</v>
      </c>
      <c r="R242" s="324">
        <v>44986</v>
      </c>
      <c r="S242" s="213" t="s">
        <v>7</v>
      </c>
      <c r="T242" s="216"/>
      <c r="U242" s="216"/>
      <c r="V242" s="239">
        <f t="shared" si="6"/>
        <v>3.0819180552902177E-6</v>
      </c>
    </row>
    <row r="243" spans="1:22" ht="24.9" customHeight="1" x14ac:dyDescent="0.3">
      <c r="A243" s="213">
        <f t="shared" si="7"/>
        <v>239</v>
      </c>
      <c r="B243" s="214" t="s">
        <v>747</v>
      </c>
      <c r="C243" s="214" t="s">
        <v>6</v>
      </c>
      <c r="D243" s="214" t="s">
        <v>6</v>
      </c>
      <c r="E243" s="345"/>
      <c r="F243" s="210" t="s">
        <v>5</v>
      </c>
      <c r="G243" s="199" t="s">
        <v>4</v>
      </c>
      <c r="H243" s="196">
        <v>7</v>
      </c>
      <c r="I243" s="203">
        <v>16537955</v>
      </c>
      <c r="J243" s="203">
        <v>2149934</v>
      </c>
      <c r="K243" s="202">
        <v>18690000</v>
      </c>
      <c r="L243" s="203">
        <v>16537955</v>
      </c>
      <c r="M243" s="203">
        <v>2149934</v>
      </c>
      <c r="N243" s="202">
        <v>18690000</v>
      </c>
      <c r="O243" s="204" t="s">
        <v>3</v>
      </c>
      <c r="P243" s="204" t="s">
        <v>2</v>
      </c>
      <c r="Q243" s="204" t="s">
        <v>1</v>
      </c>
      <c r="R243" s="324">
        <v>45078</v>
      </c>
      <c r="S243" s="213" t="s">
        <v>0</v>
      </c>
      <c r="T243" s="216"/>
      <c r="U243" s="216"/>
      <c r="V243" s="239">
        <f t="shared" si="6"/>
        <v>5.7601048453374164E-4</v>
      </c>
    </row>
    <row r="244" spans="1:22" ht="24.9" customHeight="1" x14ac:dyDescent="0.3">
      <c r="A244" s="213">
        <f t="shared" si="7"/>
        <v>240</v>
      </c>
      <c r="B244" s="214" t="s">
        <v>574</v>
      </c>
      <c r="C244" s="214" t="s">
        <v>374</v>
      </c>
      <c r="D244" s="214" t="s">
        <v>374</v>
      </c>
      <c r="E244" s="197" t="s">
        <v>575</v>
      </c>
      <c r="F244" s="214" t="s">
        <v>576</v>
      </c>
      <c r="G244" s="197" t="s">
        <v>577</v>
      </c>
      <c r="H244" s="197">
        <v>0</v>
      </c>
      <c r="I244" s="182">
        <v>15415929.203539824</v>
      </c>
      <c r="J244" s="182">
        <v>2004070.7964601773</v>
      </c>
      <c r="K244" s="220">
        <v>17420000</v>
      </c>
      <c r="L244" s="182">
        <v>0</v>
      </c>
      <c r="M244" s="182">
        <v>0</v>
      </c>
      <c r="N244" s="220">
        <v>0</v>
      </c>
      <c r="O244" s="80" t="s">
        <v>578</v>
      </c>
      <c r="P244" s="80" t="s">
        <v>2</v>
      </c>
      <c r="Q244" s="80" t="s">
        <v>139</v>
      </c>
      <c r="R244" s="322">
        <v>45231</v>
      </c>
      <c r="S244" s="295"/>
      <c r="T244" s="80"/>
      <c r="U244" s="197" t="s">
        <v>1406</v>
      </c>
      <c r="V244" s="239">
        <f t="shared" si="6"/>
        <v>5.3687012523155587E-4</v>
      </c>
    </row>
    <row r="245" spans="1:22" ht="24.9" customHeight="1" x14ac:dyDescent="0.3">
      <c r="A245" s="213">
        <f t="shared" si="7"/>
        <v>241</v>
      </c>
      <c r="B245" s="214" t="s">
        <v>579</v>
      </c>
      <c r="C245" s="214" t="s">
        <v>580</v>
      </c>
      <c r="D245" s="214" t="s">
        <v>580</v>
      </c>
      <c r="E245" s="197" t="s">
        <v>581</v>
      </c>
      <c r="F245" s="214" t="s">
        <v>1354</v>
      </c>
      <c r="G245" s="197" t="s">
        <v>582</v>
      </c>
      <c r="H245" s="197">
        <v>0</v>
      </c>
      <c r="I245" s="182">
        <v>8725663.7168141603</v>
      </c>
      <c r="J245" s="182">
        <v>1134336.2831858408</v>
      </c>
      <c r="K245" s="220">
        <v>9860000</v>
      </c>
      <c r="L245" s="182">
        <v>5089970.5014749262</v>
      </c>
      <c r="M245" s="182">
        <v>661696.1651917405</v>
      </c>
      <c r="N245" s="220">
        <v>5751666.666666667</v>
      </c>
      <c r="O245" s="80" t="s">
        <v>578</v>
      </c>
      <c r="P245" s="80" t="s">
        <v>2</v>
      </c>
      <c r="Q245" s="80" t="s">
        <v>139</v>
      </c>
      <c r="R245" s="322">
        <v>45047</v>
      </c>
      <c r="S245" s="295"/>
      <c r="T245" s="80"/>
      <c r="U245" s="197" t="s">
        <v>1407</v>
      </c>
      <c r="V245" s="239">
        <f t="shared" si="6"/>
        <v>3.0387712025161545E-4</v>
      </c>
    </row>
    <row r="246" spans="1:22" ht="24.9" customHeight="1" x14ac:dyDescent="0.3">
      <c r="A246" s="213">
        <f t="shared" si="7"/>
        <v>242</v>
      </c>
      <c r="B246" s="214" t="s">
        <v>579</v>
      </c>
      <c r="C246" s="214" t="s">
        <v>580</v>
      </c>
      <c r="D246" s="214" t="s">
        <v>580</v>
      </c>
      <c r="E246" s="197" t="s">
        <v>581</v>
      </c>
      <c r="F246" s="214" t="s">
        <v>1355</v>
      </c>
      <c r="G246" s="197" t="s">
        <v>583</v>
      </c>
      <c r="H246" s="197">
        <v>0</v>
      </c>
      <c r="I246" s="182">
        <v>17672566.371681418</v>
      </c>
      <c r="J246" s="182">
        <v>2297433.6283185845</v>
      </c>
      <c r="K246" s="220">
        <v>19970000</v>
      </c>
      <c r="L246" s="182">
        <v>10308997.050147494</v>
      </c>
      <c r="M246" s="182">
        <v>1340169.6165191743</v>
      </c>
      <c r="N246" s="220">
        <v>11649166.666666668</v>
      </c>
      <c r="O246" s="80" t="s">
        <v>578</v>
      </c>
      <c r="P246" s="80" t="s">
        <v>2</v>
      </c>
      <c r="Q246" s="80" t="s">
        <v>139</v>
      </c>
      <c r="R246" s="322">
        <v>45047</v>
      </c>
      <c r="S246" s="295"/>
      <c r="T246" s="80"/>
      <c r="U246" s="197" t="s">
        <v>1356</v>
      </c>
      <c r="V246" s="239">
        <f t="shared" si="6"/>
        <v>6.1545903564145642E-4</v>
      </c>
    </row>
    <row r="247" spans="1:22" ht="24.9" customHeight="1" x14ac:dyDescent="0.3">
      <c r="A247" s="213">
        <f t="shared" si="7"/>
        <v>243</v>
      </c>
      <c r="B247" s="214" t="s">
        <v>579</v>
      </c>
      <c r="C247" s="214" t="s">
        <v>580</v>
      </c>
      <c r="D247" s="214" t="s">
        <v>580</v>
      </c>
      <c r="E247" s="197" t="s">
        <v>581</v>
      </c>
      <c r="F247" s="214" t="s">
        <v>1357</v>
      </c>
      <c r="G247" s="197" t="s">
        <v>584</v>
      </c>
      <c r="H247" s="197">
        <v>0</v>
      </c>
      <c r="I247" s="182">
        <v>2535398.2300884956</v>
      </c>
      <c r="J247" s="182">
        <v>329601.76991150447</v>
      </c>
      <c r="K247" s="220">
        <v>2865000</v>
      </c>
      <c r="L247" s="182">
        <v>1901548.6725663717</v>
      </c>
      <c r="M247" s="182">
        <v>247201.32743362835</v>
      </c>
      <c r="N247" s="220">
        <v>2148750</v>
      </c>
      <c r="O247" s="80" t="s">
        <v>578</v>
      </c>
      <c r="P247" s="80" t="s">
        <v>2</v>
      </c>
      <c r="Q247" s="80" t="s">
        <v>139</v>
      </c>
      <c r="R247" s="322">
        <v>44986</v>
      </c>
      <c r="S247" s="295"/>
      <c r="T247" s="80"/>
      <c r="U247" s="197" t="s">
        <v>1356</v>
      </c>
      <c r="V247" s="239">
        <f t="shared" si="6"/>
        <v>8.8296952284064737E-5</v>
      </c>
    </row>
    <row r="248" spans="1:22" ht="24.9" customHeight="1" x14ac:dyDescent="0.3">
      <c r="A248" s="213">
        <f t="shared" si="7"/>
        <v>244</v>
      </c>
      <c r="B248" s="214" t="s">
        <v>585</v>
      </c>
      <c r="C248" s="214" t="s">
        <v>586</v>
      </c>
      <c r="D248" s="214" t="s">
        <v>586</v>
      </c>
      <c r="E248" s="197" t="s">
        <v>1358</v>
      </c>
      <c r="F248" s="214" t="s">
        <v>587</v>
      </c>
      <c r="G248" s="197" t="s">
        <v>588</v>
      </c>
      <c r="H248" s="197">
        <v>0</v>
      </c>
      <c r="I248" s="182">
        <v>6823009</v>
      </c>
      <c r="J248" s="182">
        <v>886991.17</v>
      </c>
      <c r="K248" s="220">
        <v>7710000</v>
      </c>
      <c r="L248" s="182">
        <v>6823009</v>
      </c>
      <c r="M248" s="182">
        <v>886991.17</v>
      </c>
      <c r="N248" s="220">
        <v>7710000</v>
      </c>
      <c r="O248" s="80" t="s">
        <v>578</v>
      </c>
      <c r="P248" s="80" t="s">
        <v>2</v>
      </c>
      <c r="Q248" s="80" t="s">
        <v>139</v>
      </c>
      <c r="R248" s="322">
        <v>45200</v>
      </c>
      <c r="S248" s="295"/>
      <c r="T248" s="80"/>
      <c r="U248" s="197" t="s">
        <v>1359</v>
      </c>
      <c r="V248" s="239">
        <f t="shared" si="6"/>
        <v>2.3761588206287578E-4</v>
      </c>
    </row>
    <row r="249" spans="1:22" ht="24.9" customHeight="1" x14ac:dyDescent="0.3">
      <c r="A249" s="213">
        <f t="shared" si="7"/>
        <v>245</v>
      </c>
      <c r="B249" s="214" t="s">
        <v>585</v>
      </c>
      <c r="C249" s="214" t="s">
        <v>589</v>
      </c>
      <c r="D249" s="214" t="s">
        <v>589</v>
      </c>
      <c r="E249" s="197" t="s">
        <v>590</v>
      </c>
      <c r="F249" s="214" t="s">
        <v>591</v>
      </c>
      <c r="G249" s="197" t="s">
        <v>592</v>
      </c>
      <c r="H249" s="197">
        <v>0</v>
      </c>
      <c r="I249" s="182">
        <v>47712389.380530976</v>
      </c>
      <c r="J249" s="182">
        <v>6202610.619469027</v>
      </c>
      <c r="K249" s="220">
        <v>53915000</v>
      </c>
      <c r="L249" s="182">
        <v>47712389.380530976</v>
      </c>
      <c r="M249" s="182">
        <v>6202610.619469027</v>
      </c>
      <c r="N249" s="220">
        <v>53915000</v>
      </c>
      <c r="O249" s="80" t="s">
        <v>578</v>
      </c>
      <c r="P249" s="80" t="s">
        <v>2</v>
      </c>
      <c r="Q249" s="80" t="s">
        <v>593</v>
      </c>
      <c r="R249" s="322">
        <v>44958</v>
      </c>
      <c r="S249" s="295"/>
      <c r="T249" s="80"/>
      <c r="U249" s="197" t="s">
        <v>1360</v>
      </c>
      <c r="V249" s="239">
        <f t="shared" si="6"/>
        <v>1.6616161195097208E-3</v>
      </c>
    </row>
    <row r="250" spans="1:22" ht="24.9" customHeight="1" x14ac:dyDescent="0.3">
      <c r="A250" s="213">
        <f t="shared" si="7"/>
        <v>246</v>
      </c>
      <c r="B250" s="214" t="s">
        <v>585</v>
      </c>
      <c r="C250" s="214" t="s">
        <v>594</v>
      </c>
      <c r="D250" s="214" t="s">
        <v>595</v>
      </c>
      <c r="E250" s="197" t="s">
        <v>590</v>
      </c>
      <c r="F250" s="214" t="s">
        <v>596</v>
      </c>
      <c r="G250" s="197" t="s">
        <v>597</v>
      </c>
      <c r="H250" s="197">
        <v>0</v>
      </c>
      <c r="I250" s="182">
        <v>23690265.486725666</v>
      </c>
      <c r="J250" s="182">
        <v>3079734.5132743367</v>
      </c>
      <c r="K250" s="220">
        <v>26770000</v>
      </c>
      <c r="L250" s="182">
        <v>23690265.486725666</v>
      </c>
      <c r="M250" s="182">
        <v>3079734.5132743367</v>
      </c>
      <c r="N250" s="220">
        <v>26770000</v>
      </c>
      <c r="O250" s="80" t="s">
        <v>578</v>
      </c>
      <c r="P250" s="80" t="s">
        <v>2</v>
      </c>
      <c r="Q250" s="80" t="s">
        <v>416</v>
      </c>
      <c r="R250" s="322">
        <v>44986</v>
      </c>
      <c r="S250" s="295"/>
      <c r="T250" s="80"/>
      <c r="U250" s="197" t="s">
        <v>1361</v>
      </c>
      <c r="V250" s="239">
        <f t="shared" si="6"/>
        <v>8.2502946340119124E-4</v>
      </c>
    </row>
    <row r="251" spans="1:22" ht="24.9" customHeight="1" x14ac:dyDescent="0.3">
      <c r="A251" s="213">
        <f t="shared" si="7"/>
        <v>247</v>
      </c>
      <c r="B251" s="214" t="s">
        <v>585</v>
      </c>
      <c r="C251" s="214" t="s">
        <v>589</v>
      </c>
      <c r="D251" s="214" t="s">
        <v>598</v>
      </c>
      <c r="E251" s="197" t="s">
        <v>590</v>
      </c>
      <c r="F251" s="214" t="s">
        <v>599</v>
      </c>
      <c r="G251" s="197" t="s">
        <v>600</v>
      </c>
      <c r="H251" s="197"/>
      <c r="I251" s="182">
        <v>5938053</v>
      </c>
      <c r="J251" s="182">
        <v>771947</v>
      </c>
      <c r="K251" s="220">
        <v>6710000</v>
      </c>
      <c r="L251" s="182">
        <v>5938053</v>
      </c>
      <c r="M251" s="182">
        <v>771947</v>
      </c>
      <c r="N251" s="220">
        <v>6710000</v>
      </c>
      <c r="O251" s="80" t="s">
        <v>578</v>
      </c>
      <c r="P251" s="80" t="s">
        <v>2</v>
      </c>
      <c r="Q251" s="80" t="s">
        <v>416</v>
      </c>
      <c r="R251" s="322">
        <v>45017</v>
      </c>
      <c r="S251" s="295"/>
      <c r="T251" s="80"/>
      <c r="U251" s="197" t="s">
        <v>1359</v>
      </c>
      <c r="V251" s="239">
        <f t="shared" si="6"/>
        <v>2.067967015099736E-4</v>
      </c>
    </row>
    <row r="252" spans="1:22" ht="24.9" customHeight="1" x14ac:dyDescent="0.3">
      <c r="A252" s="213">
        <f t="shared" si="7"/>
        <v>248</v>
      </c>
      <c r="B252" s="214" t="s">
        <v>585</v>
      </c>
      <c r="C252" s="214" t="s">
        <v>601</v>
      </c>
      <c r="D252" s="214" t="s">
        <v>601</v>
      </c>
      <c r="E252" s="197" t="s">
        <v>602</v>
      </c>
      <c r="F252" s="214" t="s">
        <v>603</v>
      </c>
      <c r="G252" s="197" t="s">
        <v>604</v>
      </c>
      <c r="H252" s="197">
        <v>0</v>
      </c>
      <c r="I252" s="182">
        <v>309734.51327433629</v>
      </c>
      <c r="J252" s="182">
        <v>40265.486725663723</v>
      </c>
      <c r="K252" s="220">
        <v>350000</v>
      </c>
      <c r="L252" s="182">
        <v>309734.51327433629</v>
      </c>
      <c r="M252" s="182">
        <v>40265.486725663723</v>
      </c>
      <c r="N252" s="220">
        <v>350000</v>
      </c>
      <c r="O252" s="80" t="s">
        <v>578</v>
      </c>
      <c r="P252" s="80" t="s">
        <v>2</v>
      </c>
      <c r="Q252" s="80" t="s">
        <v>139</v>
      </c>
      <c r="R252" s="322">
        <v>45047</v>
      </c>
      <c r="S252" s="295"/>
      <c r="T252" s="80"/>
      <c r="U252" s="197" t="s">
        <v>1362</v>
      </c>
      <c r="V252" s="239">
        <f t="shared" si="6"/>
        <v>1.0786713193515761E-5</v>
      </c>
    </row>
    <row r="253" spans="1:22" ht="24.9" customHeight="1" x14ac:dyDescent="0.3">
      <c r="A253" s="213">
        <f t="shared" si="7"/>
        <v>249</v>
      </c>
      <c r="B253" s="214" t="s">
        <v>585</v>
      </c>
      <c r="C253" s="214" t="s">
        <v>601</v>
      </c>
      <c r="D253" s="214" t="s">
        <v>601</v>
      </c>
      <c r="E253" s="197" t="s">
        <v>602</v>
      </c>
      <c r="F253" s="214" t="s">
        <v>605</v>
      </c>
      <c r="G253" s="197" t="s">
        <v>606</v>
      </c>
      <c r="H253" s="197"/>
      <c r="I253" s="182">
        <v>1030973.4513274337</v>
      </c>
      <c r="J253" s="182">
        <v>151450</v>
      </c>
      <c r="K253" s="220">
        <v>1165000</v>
      </c>
      <c r="L253" s="182">
        <v>1030973.4513274337</v>
      </c>
      <c r="M253" s="182">
        <v>151450</v>
      </c>
      <c r="N253" s="220">
        <v>1165000</v>
      </c>
      <c r="O253" s="80" t="s">
        <v>578</v>
      </c>
      <c r="P253" s="80" t="s">
        <v>2</v>
      </c>
      <c r="Q253" s="80" t="s">
        <v>139</v>
      </c>
      <c r="R253" s="322">
        <v>45200</v>
      </c>
      <c r="S253" s="295"/>
      <c r="T253" s="80"/>
      <c r="U253" s="197" t="s">
        <v>1363</v>
      </c>
      <c r="V253" s="239">
        <f t="shared" si="6"/>
        <v>3.5904345344131032E-5</v>
      </c>
    </row>
    <row r="254" spans="1:22" ht="24.9" customHeight="1" x14ac:dyDescent="0.3">
      <c r="A254" s="213">
        <f t="shared" si="7"/>
        <v>250</v>
      </c>
      <c r="B254" s="214" t="s">
        <v>585</v>
      </c>
      <c r="C254" s="214" t="s">
        <v>601</v>
      </c>
      <c r="D254" s="214" t="s">
        <v>601</v>
      </c>
      <c r="E254" s="197" t="s">
        <v>607</v>
      </c>
      <c r="F254" s="214" t="s">
        <v>608</v>
      </c>
      <c r="G254" s="197" t="s">
        <v>609</v>
      </c>
      <c r="H254" s="197"/>
      <c r="I254" s="182">
        <v>19747790</v>
      </c>
      <c r="J254" s="182">
        <v>2567210</v>
      </c>
      <c r="K254" s="220">
        <v>22315000</v>
      </c>
      <c r="L254" s="182">
        <v>19747790</v>
      </c>
      <c r="M254" s="182">
        <v>2567210</v>
      </c>
      <c r="N254" s="220">
        <v>22315000</v>
      </c>
      <c r="O254" s="80" t="s">
        <v>578</v>
      </c>
      <c r="P254" s="80" t="s">
        <v>2</v>
      </c>
      <c r="Q254" s="80" t="s">
        <v>379</v>
      </c>
      <c r="R254" s="322">
        <v>45139</v>
      </c>
      <c r="S254" s="295"/>
      <c r="T254" s="80"/>
      <c r="U254" s="197" t="s">
        <v>1363</v>
      </c>
      <c r="V254" s="239">
        <f t="shared" si="6"/>
        <v>6.8773001403801208E-4</v>
      </c>
    </row>
    <row r="255" spans="1:22" ht="24.9" customHeight="1" x14ac:dyDescent="0.3">
      <c r="A255" s="213">
        <f t="shared" si="7"/>
        <v>251</v>
      </c>
      <c r="B255" s="214" t="s">
        <v>585</v>
      </c>
      <c r="C255" s="214" t="s">
        <v>601</v>
      </c>
      <c r="D255" s="214" t="s">
        <v>601</v>
      </c>
      <c r="E255" s="197" t="s">
        <v>607</v>
      </c>
      <c r="F255" s="214" t="s">
        <v>610</v>
      </c>
      <c r="G255" s="197" t="s">
        <v>1364</v>
      </c>
      <c r="H255" s="197"/>
      <c r="I255" s="182">
        <v>6889380.5309734521</v>
      </c>
      <c r="J255" s="182">
        <v>895619.46902654879</v>
      </c>
      <c r="K255" s="220">
        <v>7785000</v>
      </c>
      <c r="L255" s="182">
        <v>6889380.5309734521</v>
      </c>
      <c r="M255" s="182">
        <v>895619.46902654879</v>
      </c>
      <c r="N255" s="220">
        <v>7785000</v>
      </c>
      <c r="O255" s="80" t="s">
        <v>578</v>
      </c>
      <c r="P255" s="80" t="s">
        <v>2</v>
      </c>
      <c r="Q255" s="80" t="s">
        <v>611</v>
      </c>
      <c r="R255" s="322">
        <v>45139</v>
      </c>
      <c r="S255" s="295"/>
      <c r="T255" s="80"/>
      <c r="U255" s="197" t="s">
        <v>1365</v>
      </c>
      <c r="V255" s="239">
        <f t="shared" si="6"/>
        <v>2.3992732060434344E-4</v>
      </c>
    </row>
    <row r="256" spans="1:22" ht="24.9" customHeight="1" x14ac:dyDescent="0.3">
      <c r="A256" s="213">
        <f t="shared" si="7"/>
        <v>252</v>
      </c>
      <c r="B256" s="214" t="s">
        <v>387</v>
      </c>
      <c r="C256" s="214" t="s">
        <v>150</v>
      </c>
      <c r="D256" s="214" t="s">
        <v>150</v>
      </c>
      <c r="E256" s="197" t="s">
        <v>612</v>
      </c>
      <c r="F256" s="214" t="s">
        <v>613</v>
      </c>
      <c r="G256" s="197" t="s">
        <v>614</v>
      </c>
      <c r="H256" s="197"/>
      <c r="I256" s="182">
        <v>41199115</v>
      </c>
      <c r="J256" s="182">
        <v>5355885</v>
      </c>
      <c r="K256" s="220">
        <v>46555000</v>
      </c>
      <c r="L256" s="182">
        <v>6867256</v>
      </c>
      <c r="M256" s="182">
        <v>892744</v>
      </c>
      <c r="N256" s="220">
        <v>7760000</v>
      </c>
      <c r="O256" s="80" t="s">
        <v>578</v>
      </c>
      <c r="P256" s="80" t="s">
        <v>2</v>
      </c>
      <c r="Q256" s="80" t="s">
        <v>139</v>
      </c>
      <c r="R256" s="322">
        <v>45200</v>
      </c>
      <c r="S256" s="295"/>
      <c r="T256" s="80"/>
      <c r="U256" s="197" t="s">
        <v>1366</v>
      </c>
      <c r="V256" s="239">
        <f t="shared" si="6"/>
        <v>1.4347869506403607E-3</v>
      </c>
    </row>
    <row r="257" spans="1:22" ht="24.9" customHeight="1" x14ac:dyDescent="0.3">
      <c r="A257" s="213">
        <f t="shared" si="7"/>
        <v>253</v>
      </c>
      <c r="B257" s="214" t="s">
        <v>387</v>
      </c>
      <c r="C257" s="214" t="s">
        <v>150</v>
      </c>
      <c r="D257" s="214" t="s">
        <v>150</v>
      </c>
      <c r="E257" s="197" t="s">
        <v>612</v>
      </c>
      <c r="F257" s="214" t="s">
        <v>615</v>
      </c>
      <c r="G257" s="197" t="s">
        <v>616</v>
      </c>
      <c r="H257" s="197"/>
      <c r="I257" s="182">
        <v>25292035.398230091</v>
      </c>
      <c r="J257" s="182">
        <v>3287964.6017699121</v>
      </c>
      <c r="K257" s="220">
        <v>28580000</v>
      </c>
      <c r="L257" s="182">
        <v>25292035.398230091</v>
      </c>
      <c r="M257" s="182">
        <v>3287964.6017699121</v>
      </c>
      <c r="N257" s="220">
        <v>28580000</v>
      </c>
      <c r="O257" s="80" t="s">
        <v>617</v>
      </c>
      <c r="P257" s="80" t="s">
        <v>2</v>
      </c>
      <c r="Q257" s="80" t="s">
        <v>139</v>
      </c>
      <c r="R257" s="322">
        <v>44927</v>
      </c>
      <c r="S257" s="295"/>
      <c r="T257" s="80"/>
      <c r="U257" s="197" t="s">
        <v>1360</v>
      </c>
      <c r="V257" s="239">
        <f t="shared" si="6"/>
        <v>8.8081218020194421E-4</v>
      </c>
    </row>
    <row r="258" spans="1:22" ht="24.9" customHeight="1" x14ac:dyDescent="0.3">
      <c r="A258" s="213">
        <f t="shared" si="7"/>
        <v>254</v>
      </c>
      <c r="B258" s="214" t="s">
        <v>387</v>
      </c>
      <c r="C258" s="214" t="s">
        <v>150</v>
      </c>
      <c r="D258" s="214" t="s">
        <v>150</v>
      </c>
      <c r="E258" s="197" t="s">
        <v>612</v>
      </c>
      <c r="F258" s="214" t="s">
        <v>618</v>
      </c>
      <c r="G258" s="197" t="s">
        <v>619</v>
      </c>
      <c r="H258" s="197"/>
      <c r="I258" s="182">
        <v>35398230</v>
      </c>
      <c r="J258" s="182">
        <v>4601770</v>
      </c>
      <c r="K258" s="220">
        <v>40000000</v>
      </c>
      <c r="L258" s="182">
        <v>8849557.5199999996</v>
      </c>
      <c r="M258" s="182">
        <v>1150442.48</v>
      </c>
      <c r="N258" s="220">
        <v>10000000</v>
      </c>
      <c r="O258" s="80" t="s">
        <v>578</v>
      </c>
      <c r="P258" s="80" t="s">
        <v>2</v>
      </c>
      <c r="Q258" s="80" t="s">
        <v>139</v>
      </c>
      <c r="R258" s="322">
        <v>45170</v>
      </c>
      <c r="S258" s="295"/>
      <c r="T258" s="80"/>
      <c r="U258" s="197" t="s">
        <v>1367</v>
      </c>
      <c r="V258" s="239">
        <f t="shared" si="6"/>
        <v>1.2327672221160871E-3</v>
      </c>
    </row>
    <row r="259" spans="1:22" ht="24.9" customHeight="1" x14ac:dyDescent="0.3">
      <c r="A259" s="213">
        <f t="shared" si="7"/>
        <v>255</v>
      </c>
      <c r="B259" s="214" t="s">
        <v>387</v>
      </c>
      <c r="C259" s="214" t="s">
        <v>620</v>
      </c>
      <c r="D259" s="214" t="s">
        <v>620</v>
      </c>
      <c r="E259" s="197" t="s">
        <v>621</v>
      </c>
      <c r="F259" s="214" t="s">
        <v>622</v>
      </c>
      <c r="G259" s="197" t="s">
        <v>623</v>
      </c>
      <c r="H259" s="197"/>
      <c r="I259" s="182">
        <v>2969026.55</v>
      </c>
      <c r="J259" s="182">
        <v>385973.45</v>
      </c>
      <c r="K259" s="220">
        <v>3355000</v>
      </c>
      <c r="L259" s="182">
        <v>2721610.6</v>
      </c>
      <c r="M259" s="182">
        <v>353809.4</v>
      </c>
      <c r="N259" s="220">
        <v>3075420</v>
      </c>
      <c r="O259" s="80" t="s">
        <v>578</v>
      </c>
      <c r="P259" s="80" t="s">
        <v>2</v>
      </c>
      <c r="Q259" s="80" t="s">
        <v>139</v>
      </c>
      <c r="R259" s="322">
        <v>44927</v>
      </c>
      <c r="S259" s="295"/>
      <c r="T259" s="80"/>
      <c r="U259" s="197" t="s">
        <v>1360</v>
      </c>
      <c r="V259" s="239">
        <f t="shared" si="6"/>
        <v>1.033983507549868E-4</v>
      </c>
    </row>
    <row r="260" spans="1:22" ht="24.9" customHeight="1" x14ac:dyDescent="0.3">
      <c r="A260" s="213">
        <f t="shared" si="7"/>
        <v>256</v>
      </c>
      <c r="B260" s="214" t="s">
        <v>387</v>
      </c>
      <c r="C260" s="214" t="s">
        <v>620</v>
      </c>
      <c r="D260" s="214" t="s">
        <v>620</v>
      </c>
      <c r="E260" s="197" t="s">
        <v>621</v>
      </c>
      <c r="F260" s="214" t="s">
        <v>624</v>
      </c>
      <c r="G260" s="197" t="s">
        <v>625</v>
      </c>
      <c r="H260" s="197"/>
      <c r="I260" s="182">
        <v>15676991.15</v>
      </c>
      <c r="J260" s="182">
        <v>2038008.85</v>
      </c>
      <c r="K260" s="220">
        <v>17715000</v>
      </c>
      <c r="L260" s="182">
        <v>15676991.15</v>
      </c>
      <c r="M260" s="182">
        <v>2038008.85</v>
      </c>
      <c r="N260" s="220">
        <v>17715000</v>
      </c>
      <c r="O260" s="80" t="s">
        <v>578</v>
      </c>
      <c r="P260" s="80" t="s">
        <v>2</v>
      </c>
      <c r="Q260" s="80" t="s">
        <v>139</v>
      </c>
      <c r="R260" s="322">
        <v>45108</v>
      </c>
      <c r="S260" s="295"/>
      <c r="T260" s="80"/>
      <c r="U260" s="197" t="s">
        <v>1360</v>
      </c>
      <c r="V260" s="239">
        <f t="shared" si="6"/>
        <v>5.4596178349466202E-4</v>
      </c>
    </row>
    <row r="261" spans="1:22" ht="24.9" customHeight="1" x14ac:dyDescent="0.3">
      <c r="A261" s="213">
        <f t="shared" si="7"/>
        <v>257</v>
      </c>
      <c r="B261" s="214" t="s">
        <v>387</v>
      </c>
      <c r="C261" s="214" t="s">
        <v>620</v>
      </c>
      <c r="D261" s="214" t="s">
        <v>620</v>
      </c>
      <c r="E261" s="197" t="s">
        <v>621</v>
      </c>
      <c r="F261" s="214" t="s">
        <v>626</v>
      </c>
      <c r="G261" s="197" t="s">
        <v>627</v>
      </c>
      <c r="H261" s="197"/>
      <c r="I261" s="182">
        <v>3862831.85</v>
      </c>
      <c r="J261" s="182">
        <v>502168.15</v>
      </c>
      <c r="K261" s="220">
        <v>4365000</v>
      </c>
      <c r="L261" s="182">
        <v>3862831.85</v>
      </c>
      <c r="M261" s="182">
        <v>502168.15</v>
      </c>
      <c r="N261" s="220">
        <v>4365000</v>
      </c>
      <c r="O261" s="80" t="s">
        <v>578</v>
      </c>
      <c r="P261" s="80" t="s">
        <v>2</v>
      </c>
      <c r="Q261" s="80" t="s">
        <v>139</v>
      </c>
      <c r="R261" s="322">
        <v>44986</v>
      </c>
      <c r="S261" s="295"/>
      <c r="T261" s="80"/>
      <c r="U261" s="197" t="s">
        <v>1360</v>
      </c>
      <c r="V261" s="239">
        <f t="shared" ref="V261:V324" si="8">+K261/$K$688</f>
        <v>1.34525723113418E-4</v>
      </c>
    </row>
    <row r="262" spans="1:22" ht="24.9" customHeight="1" x14ac:dyDescent="0.3">
      <c r="A262" s="213">
        <f t="shared" si="7"/>
        <v>258</v>
      </c>
      <c r="B262" s="214" t="s">
        <v>387</v>
      </c>
      <c r="C262" s="214" t="s">
        <v>6</v>
      </c>
      <c r="D262" s="214" t="s">
        <v>628</v>
      </c>
      <c r="E262" s="197" t="s">
        <v>629</v>
      </c>
      <c r="F262" s="214" t="s">
        <v>630</v>
      </c>
      <c r="G262" s="197" t="s">
        <v>631</v>
      </c>
      <c r="H262" s="197"/>
      <c r="I262" s="182">
        <v>92256637.168141603</v>
      </c>
      <c r="J262" s="182">
        <v>11993362.83185841</v>
      </c>
      <c r="K262" s="220">
        <v>104250000</v>
      </c>
      <c r="L262" s="182">
        <v>92256637.168141603</v>
      </c>
      <c r="M262" s="182">
        <v>11993362.83185841</v>
      </c>
      <c r="N262" s="220">
        <v>104250000</v>
      </c>
      <c r="O262" s="80" t="s">
        <v>578</v>
      </c>
      <c r="P262" s="80" t="s">
        <v>2</v>
      </c>
      <c r="Q262" s="80" t="s">
        <v>379</v>
      </c>
      <c r="R262" s="322">
        <v>45108</v>
      </c>
      <c r="S262" s="295"/>
      <c r="T262" s="80"/>
      <c r="U262" s="197" t="s">
        <v>1368</v>
      </c>
      <c r="V262" s="239">
        <f t="shared" si="8"/>
        <v>3.2128995726400517E-3</v>
      </c>
    </row>
    <row r="263" spans="1:22" ht="24.9" customHeight="1" x14ac:dyDescent="0.3">
      <c r="A263" s="213">
        <f t="shared" ref="A263:A326" si="9">+A262+1</f>
        <v>259</v>
      </c>
      <c r="B263" s="214" t="s">
        <v>387</v>
      </c>
      <c r="C263" s="214" t="s">
        <v>6</v>
      </c>
      <c r="D263" s="214" t="s">
        <v>628</v>
      </c>
      <c r="E263" s="197" t="s">
        <v>629</v>
      </c>
      <c r="F263" s="214" t="s">
        <v>632</v>
      </c>
      <c r="G263" s="197" t="s">
        <v>633</v>
      </c>
      <c r="H263" s="197"/>
      <c r="I263" s="182">
        <v>82067256.637168154</v>
      </c>
      <c r="J263" s="182">
        <v>10668743.362831861</v>
      </c>
      <c r="K263" s="220">
        <v>92736000</v>
      </c>
      <c r="L263" s="182">
        <v>82067256.637168154</v>
      </c>
      <c r="M263" s="182">
        <v>10668743.362831861</v>
      </c>
      <c r="N263" s="220">
        <v>92736000</v>
      </c>
      <c r="O263" s="80" t="s">
        <v>578</v>
      </c>
      <c r="P263" s="80" t="s">
        <v>2</v>
      </c>
      <c r="Q263" s="80" t="s">
        <v>379</v>
      </c>
      <c r="R263" s="322">
        <v>45047</v>
      </c>
      <c r="S263" s="295"/>
      <c r="T263" s="80"/>
      <c r="U263" s="197" t="s">
        <v>1424</v>
      </c>
      <c r="V263" s="239">
        <f t="shared" si="8"/>
        <v>2.8580475277539359E-3</v>
      </c>
    </row>
    <row r="264" spans="1:22" ht="24.9" customHeight="1" x14ac:dyDescent="0.3">
      <c r="A264" s="213">
        <f t="shared" si="9"/>
        <v>260</v>
      </c>
      <c r="B264" s="214" t="s">
        <v>387</v>
      </c>
      <c r="C264" s="214" t="s">
        <v>6</v>
      </c>
      <c r="D264" s="214" t="s">
        <v>634</v>
      </c>
      <c r="E264" s="197" t="s">
        <v>629</v>
      </c>
      <c r="F264" s="214" t="s">
        <v>635</v>
      </c>
      <c r="G264" s="197" t="s">
        <v>1369</v>
      </c>
      <c r="H264" s="197"/>
      <c r="I264" s="182">
        <v>25292035.398230091</v>
      </c>
      <c r="J264" s="182">
        <v>3287964.6017699121</v>
      </c>
      <c r="K264" s="220">
        <v>28580000</v>
      </c>
      <c r="L264" s="182">
        <v>21076696.16519174</v>
      </c>
      <c r="M264" s="182">
        <v>2739970.5014749262</v>
      </c>
      <c r="N264" s="220">
        <v>23816666.666666664</v>
      </c>
      <c r="O264" s="80">
        <v>701000000</v>
      </c>
      <c r="P264" s="80" t="s">
        <v>2</v>
      </c>
      <c r="Q264" s="80" t="s">
        <v>139</v>
      </c>
      <c r="R264" s="322">
        <v>44986</v>
      </c>
      <c r="S264" s="295"/>
      <c r="T264" s="80"/>
      <c r="U264" s="197" t="s">
        <v>1421</v>
      </c>
      <c r="V264" s="239">
        <f t="shared" si="8"/>
        <v>8.8081218020194421E-4</v>
      </c>
    </row>
    <row r="265" spans="1:22" ht="24.9" customHeight="1" x14ac:dyDescent="0.3">
      <c r="A265" s="213">
        <f t="shared" si="9"/>
        <v>261</v>
      </c>
      <c r="B265" s="214" t="s">
        <v>387</v>
      </c>
      <c r="C265" s="214" t="s">
        <v>6</v>
      </c>
      <c r="D265" s="214" t="s">
        <v>634</v>
      </c>
      <c r="E265" s="197" t="s">
        <v>629</v>
      </c>
      <c r="F265" s="214" t="s">
        <v>636</v>
      </c>
      <c r="G265" s="197" t="s">
        <v>637</v>
      </c>
      <c r="H265" s="197"/>
      <c r="I265" s="182">
        <v>126318584.07079647</v>
      </c>
      <c r="J265" s="182">
        <v>16421415.929203542</v>
      </c>
      <c r="K265" s="220">
        <v>142740000</v>
      </c>
      <c r="L265" s="182">
        <v>126318584.07079647</v>
      </c>
      <c r="M265" s="182">
        <v>16421415.929203542</v>
      </c>
      <c r="N265" s="220">
        <v>142740000</v>
      </c>
      <c r="O265" s="80" t="s">
        <v>578</v>
      </c>
      <c r="P265" s="80" t="s">
        <v>2</v>
      </c>
      <c r="Q265" s="80" t="s">
        <v>379</v>
      </c>
      <c r="R265" s="322">
        <v>44986</v>
      </c>
      <c r="S265" s="295"/>
      <c r="T265" s="80"/>
      <c r="U265" s="197" t="s">
        <v>1370</v>
      </c>
      <c r="V265" s="239">
        <f t="shared" si="8"/>
        <v>4.3991298321212563E-3</v>
      </c>
    </row>
    <row r="266" spans="1:22" ht="24.9" customHeight="1" x14ac:dyDescent="0.3">
      <c r="A266" s="213">
        <f t="shared" si="9"/>
        <v>262</v>
      </c>
      <c r="B266" s="214" t="s">
        <v>387</v>
      </c>
      <c r="C266" s="214" t="s">
        <v>6</v>
      </c>
      <c r="D266" s="214" t="s">
        <v>634</v>
      </c>
      <c r="E266" s="197" t="s">
        <v>629</v>
      </c>
      <c r="F266" s="214" t="s">
        <v>1371</v>
      </c>
      <c r="G266" s="197" t="s">
        <v>638</v>
      </c>
      <c r="H266" s="197"/>
      <c r="I266" s="182">
        <v>60845132.743362837</v>
      </c>
      <c r="J266" s="182">
        <v>7909867.256637169</v>
      </c>
      <c r="K266" s="220">
        <v>68755000</v>
      </c>
      <c r="L266" s="182">
        <v>45633849.557522126</v>
      </c>
      <c r="M266" s="182">
        <v>5932400.4424778763</v>
      </c>
      <c r="N266" s="220">
        <v>51566250</v>
      </c>
      <c r="O266" s="80">
        <v>701000000</v>
      </c>
      <c r="P266" s="80" t="s">
        <v>2</v>
      </c>
      <c r="Q266" s="80" t="s">
        <v>139</v>
      </c>
      <c r="R266" s="322">
        <v>44958</v>
      </c>
      <c r="S266" s="295"/>
      <c r="T266" s="80"/>
      <c r="U266" s="197" t="s">
        <v>1421</v>
      </c>
      <c r="V266" s="239">
        <f t="shared" si="8"/>
        <v>2.1189727589147889E-3</v>
      </c>
    </row>
    <row r="267" spans="1:22" ht="24.9" customHeight="1" x14ac:dyDescent="0.3">
      <c r="A267" s="213">
        <f t="shared" si="9"/>
        <v>263</v>
      </c>
      <c r="B267" s="214" t="s">
        <v>387</v>
      </c>
      <c r="C267" s="214" t="s">
        <v>6</v>
      </c>
      <c r="D267" s="214" t="s">
        <v>634</v>
      </c>
      <c r="E267" s="197" t="s">
        <v>629</v>
      </c>
      <c r="F267" s="214" t="s">
        <v>639</v>
      </c>
      <c r="G267" s="197" t="s">
        <v>640</v>
      </c>
      <c r="H267" s="197"/>
      <c r="I267" s="182">
        <v>2150442.4778761063</v>
      </c>
      <c r="J267" s="182">
        <v>279557.52212389384</v>
      </c>
      <c r="K267" s="220">
        <v>2430000</v>
      </c>
      <c r="L267" s="182">
        <v>1075221.2389380531</v>
      </c>
      <c r="M267" s="182">
        <v>139778.76106194692</v>
      </c>
      <c r="N267" s="220">
        <v>1215000</v>
      </c>
      <c r="O267" s="80">
        <v>101100000</v>
      </c>
      <c r="P267" s="80" t="s">
        <v>2</v>
      </c>
      <c r="Q267" s="80" t="s">
        <v>139</v>
      </c>
      <c r="R267" s="322">
        <v>44986</v>
      </c>
      <c r="S267" s="295"/>
      <c r="T267" s="80"/>
      <c r="U267" s="197" t="s">
        <v>1421</v>
      </c>
      <c r="V267" s="239">
        <f t="shared" si="8"/>
        <v>7.489060874355228E-5</v>
      </c>
    </row>
    <row r="268" spans="1:22" ht="24.9" customHeight="1" x14ac:dyDescent="0.3">
      <c r="A268" s="213">
        <f t="shared" si="9"/>
        <v>264</v>
      </c>
      <c r="B268" s="214" t="s">
        <v>387</v>
      </c>
      <c r="C268" s="214" t="s">
        <v>6</v>
      </c>
      <c r="D268" s="214" t="s">
        <v>634</v>
      </c>
      <c r="E268" s="197" t="s">
        <v>629</v>
      </c>
      <c r="F268" s="214" t="s">
        <v>641</v>
      </c>
      <c r="G268" s="197" t="s">
        <v>642</v>
      </c>
      <c r="H268" s="197"/>
      <c r="I268" s="182">
        <v>44871681.415929206</v>
      </c>
      <c r="J268" s="182">
        <v>5833318.5840707971</v>
      </c>
      <c r="K268" s="220">
        <v>50705000</v>
      </c>
      <c r="L268" s="182">
        <v>33653761.061946906</v>
      </c>
      <c r="M268" s="182">
        <v>4374988.9380530976</v>
      </c>
      <c r="N268" s="220">
        <v>38028750</v>
      </c>
      <c r="O268" s="80">
        <v>701000000</v>
      </c>
      <c r="P268" s="80" t="s">
        <v>2</v>
      </c>
      <c r="Q268" s="80" t="s">
        <v>139</v>
      </c>
      <c r="R268" s="322">
        <v>44986</v>
      </c>
      <c r="S268" s="295"/>
      <c r="T268" s="80"/>
      <c r="U268" s="197" t="s">
        <v>1421</v>
      </c>
      <c r="V268" s="239">
        <f t="shared" si="8"/>
        <v>1.5626865499349047E-3</v>
      </c>
    </row>
    <row r="269" spans="1:22" ht="24.9" customHeight="1" x14ac:dyDescent="0.3">
      <c r="A269" s="213">
        <f t="shared" si="9"/>
        <v>265</v>
      </c>
      <c r="B269" s="214" t="s">
        <v>387</v>
      </c>
      <c r="C269" s="214" t="s">
        <v>6</v>
      </c>
      <c r="D269" s="214" t="s">
        <v>634</v>
      </c>
      <c r="E269" s="197" t="s">
        <v>629</v>
      </c>
      <c r="F269" s="214" t="s">
        <v>1373</v>
      </c>
      <c r="G269" s="197" t="s">
        <v>643</v>
      </c>
      <c r="H269" s="197"/>
      <c r="I269" s="182">
        <v>219929203.53982303</v>
      </c>
      <c r="J269" s="182">
        <v>28590796.460176993</v>
      </c>
      <c r="K269" s="220">
        <v>248520000</v>
      </c>
      <c r="L269" s="182">
        <v>164946902.65486726</v>
      </c>
      <c r="M269" s="182">
        <v>21443097.345132746</v>
      </c>
      <c r="N269" s="220">
        <v>186390000</v>
      </c>
      <c r="O269" s="80" t="s">
        <v>617</v>
      </c>
      <c r="P269" s="80" t="s">
        <v>2</v>
      </c>
      <c r="Q269" s="80" t="s">
        <v>139</v>
      </c>
      <c r="R269" s="322">
        <v>44986</v>
      </c>
      <c r="S269" s="295"/>
      <c r="T269" s="80"/>
      <c r="U269" s="197" t="s">
        <v>1455</v>
      </c>
      <c r="V269" s="239">
        <f t="shared" si="8"/>
        <v>7.6591827510072482E-3</v>
      </c>
    </row>
    <row r="270" spans="1:22" ht="24.9" customHeight="1" x14ac:dyDescent="0.3">
      <c r="A270" s="213">
        <f t="shared" si="9"/>
        <v>266</v>
      </c>
      <c r="B270" s="214" t="s">
        <v>387</v>
      </c>
      <c r="C270" s="214" t="s">
        <v>6</v>
      </c>
      <c r="D270" s="214" t="s">
        <v>634</v>
      </c>
      <c r="E270" s="197" t="s">
        <v>629</v>
      </c>
      <c r="F270" s="214" t="s">
        <v>644</v>
      </c>
      <c r="G270" s="197" t="s">
        <v>645</v>
      </c>
      <c r="H270" s="197"/>
      <c r="I270" s="182">
        <v>21672566.371681418</v>
      </c>
      <c r="J270" s="182">
        <v>2817433.6283185845</v>
      </c>
      <c r="K270" s="220">
        <v>24490000</v>
      </c>
      <c r="L270" s="182">
        <v>21672566.371681418</v>
      </c>
      <c r="M270" s="182">
        <v>2817433.6283185845</v>
      </c>
      <c r="N270" s="220">
        <v>24490000</v>
      </c>
      <c r="O270" s="80" t="s">
        <v>578</v>
      </c>
      <c r="P270" s="80" t="s">
        <v>2</v>
      </c>
      <c r="Q270" s="80" t="s">
        <v>379</v>
      </c>
      <c r="R270" s="322">
        <v>44986</v>
      </c>
      <c r="S270" s="295"/>
      <c r="T270" s="80"/>
      <c r="U270" s="197" t="s">
        <v>1372</v>
      </c>
      <c r="V270" s="239">
        <f t="shared" si="8"/>
        <v>7.5476173174057423E-4</v>
      </c>
    </row>
    <row r="271" spans="1:22" ht="24.9" customHeight="1" x14ac:dyDescent="0.3">
      <c r="A271" s="213">
        <f t="shared" si="9"/>
        <v>267</v>
      </c>
      <c r="B271" s="214" t="s">
        <v>387</v>
      </c>
      <c r="C271" s="214" t="s">
        <v>6</v>
      </c>
      <c r="D271" s="214" t="s">
        <v>634</v>
      </c>
      <c r="E271" s="197" t="s">
        <v>629</v>
      </c>
      <c r="F271" s="214" t="s">
        <v>646</v>
      </c>
      <c r="G271" s="197" t="s">
        <v>647</v>
      </c>
      <c r="H271" s="197"/>
      <c r="I271" s="182">
        <v>19991150.442477878</v>
      </c>
      <c r="J271" s="182">
        <v>2598849.5575221241</v>
      </c>
      <c r="K271" s="220">
        <v>22590000</v>
      </c>
      <c r="L271" s="182">
        <v>19991150.442477878</v>
      </c>
      <c r="M271" s="182">
        <v>2598849.5575221241</v>
      </c>
      <c r="N271" s="220">
        <v>22590000</v>
      </c>
      <c r="O271" s="80" t="s">
        <v>578</v>
      </c>
      <c r="P271" s="80" t="s">
        <v>2</v>
      </c>
      <c r="Q271" s="80" t="s">
        <v>379</v>
      </c>
      <c r="R271" s="322">
        <v>45017</v>
      </c>
      <c r="S271" s="295"/>
      <c r="T271" s="80"/>
      <c r="U271" s="197" t="s">
        <v>1374</v>
      </c>
      <c r="V271" s="239">
        <f t="shared" si="8"/>
        <v>6.9620528869006012E-4</v>
      </c>
    </row>
    <row r="272" spans="1:22" ht="39.9" customHeight="1" x14ac:dyDescent="0.3">
      <c r="A272" s="213">
        <f t="shared" si="9"/>
        <v>268</v>
      </c>
      <c r="B272" s="214" t="s">
        <v>387</v>
      </c>
      <c r="C272" s="214" t="s">
        <v>6</v>
      </c>
      <c r="D272" s="214" t="s">
        <v>634</v>
      </c>
      <c r="E272" s="197" t="s">
        <v>648</v>
      </c>
      <c r="F272" s="214" t="s">
        <v>649</v>
      </c>
      <c r="G272" s="197" t="s">
        <v>650</v>
      </c>
      <c r="H272" s="197"/>
      <c r="I272" s="182">
        <v>392035398.23008853</v>
      </c>
      <c r="J272" s="182">
        <v>50964601.769911513</v>
      </c>
      <c r="K272" s="220">
        <v>443000000</v>
      </c>
      <c r="L272" s="182">
        <v>392035398.23008853</v>
      </c>
      <c r="M272" s="182">
        <v>50964601.769911513</v>
      </c>
      <c r="N272" s="220">
        <v>443000000</v>
      </c>
      <c r="O272" s="80">
        <v>701000000</v>
      </c>
      <c r="P272" s="80" t="s">
        <v>2</v>
      </c>
      <c r="Q272" s="80" t="s">
        <v>651</v>
      </c>
      <c r="R272" s="322">
        <v>44958</v>
      </c>
      <c r="S272" s="295"/>
      <c r="T272" s="80"/>
      <c r="U272" s="197" t="s">
        <v>1422</v>
      </c>
      <c r="V272" s="239">
        <f t="shared" si="8"/>
        <v>1.3652896984935664E-2</v>
      </c>
    </row>
    <row r="273" spans="1:22" ht="24.9" customHeight="1" x14ac:dyDescent="0.3">
      <c r="A273" s="213">
        <f t="shared" si="9"/>
        <v>269</v>
      </c>
      <c r="B273" s="214" t="s">
        <v>387</v>
      </c>
      <c r="C273" s="214" t="s">
        <v>6</v>
      </c>
      <c r="D273" s="214" t="s">
        <v>634</v>
      </c>
      <c r="E273" s="197" t="s">
        <v>629</v>
      </c>
      <c r="F273" s="214" t="s">
        <v>652</v>
      </c>
      <c r="G273" s="197" t="s">
        <v>653</v>
      </c>
      <c r="H273" s="197"/>
      <c r="I273" s="182">
        <v>4349557.5221238947</v>
      </c>
      <c r="J273" s="182">
        <v>565442.47787610628</v>
      </c>
      <c r="K273" s="220">
        <v>4915000</v>
      </c>
      <c r="L273" s="182">
        <v>4349557.5221238947</v>
      </c>
      <c r="M273" s="182">
        <v>565442.47787610628</v>
      </c>
      <c r="N273" s="220">
        <v>4915000</v>
      </c>
      <c r="O273" s="80">
        <v>101100000</v>
      </c>
      <c r="P273" s="80" t="s">
        <v>2</v>
      </c>
      <c r="Q273" s="80" t="s">
        <v>553</v>
      </c>
      <c r="R273" s="322">
        <v>44958</v>
      </c>
      <c r="S273" s="295"/>
      <c r="T273" s="80"/>
      <c r="U273" s="197" t="s">
        <v>1422</v>
      </c>
      <c r="V273" s="239">
        <f t="shared" si="8"/>
        <v>1.5147627241751419E-4</v>
      </c>
    </row>
    <row r="274" spans="1:22" ht="24.9" customHeight="1" x14ac:dyDescent="0.3">
      <c r="A274" s="213">
        <f t="shared" si="9"/>
        <v>270</v>
      </c>
      <c r="B274" s="214" t="s">
        <v>387</v>
      </c>
      <c r="C274" s="214" t="s">
        <v>6</v>
      </c>
      <c r="D274" s="214" t="s">
        <v>634</v>
      </c>
      <c r="E274" s="197" t="s">
        <v>629</v>
      </c>
      <c r="F274" s="214" t="s">
        <v>654</v>
      </c>
      <c r="G274" s="197" t="s">
        <v>655</v>
      </c>
      <c r="H274" s="197"/>
      <c r="I274" s="182">
        <v>13314159.292035399</v>
      </c>
      <c r="J274" s="182">
        <v>1730840.7079646019</v>
      </c>
      <c r="K274" s="220">
        <v>15045000</v>
      </c>
      <c r="L274" s="182">
        <v>13314159.292035399</v>
      </c>
      <c r="M274" s="182">
        <v>1730840.7079646019</v>
      </c>
      <c r="N274" s="220">
        <v>15045000</v>
      </c>
      <c r="O274" s="80" t="s">
        <v>578</v>
      </c>
      <c r="P274" s="80" t="s">
        <v>2</v>
      </c>
      <c r="Q274" s="80" t="s">
        <v>553</v>
      </c>
      <c r="R274" s="322">
        <v>44958</v>
      </c>
      <c r="S274" s="295"/>
      <c r="T274" s="80"/>
      <c r="U274" s="197" t="s">
        <v>1375</v>
      </c>
      <c r="V274" s="239">
        <f t="shared" si="8"/>
        <v>4.636745714184132E-4</v>
      </c>
    </row>
    <row r="275" spans="1:22" ht="24.9" customHeight="1" x14ac:dyDescent="0.3">
      <c r="A275" s="213">
        <f t="shared" si="9"/>
        <v>271</v>
      </c>
      <c r="B275" s="214" t="s">
        <v>387</v>
      </c>
      <c r="C275" s="214" t="s">
        <v>6</v>
      </c>
      <c r="D275" s="214" t="s">
        <v>634</v>
      </c>
      <c r="E275" s="197" t="s">
        <v>629</v>
      </c>
      <c r="F275" s="214" t="s">
        <v>656</v>
      </c>
      <c r="G275" s="197" t="s">
        <v>657</v>
      </c>
      <c r="H275" s="197"/>
      <c r="I275" s="182">
        <v>2433628.318584071</v>
      </c>
      <c r="J275" s="182">
        <v>316371.68141592923</v>
      </c>
      <c r="K275" s="220">
        <v>2750000</v>
      </c>
      <c r="L275" s="182">
        <v>2433628.318584071</v>
      </c>
      <c r="M275" s="182">
        <v>316371.68141592923</v>
      </c>
      <c r="N275" s="220">
        <v>2750000</v>
      </c>
      <c r="O275" s="80" t="s">
        <v>578</v>
      </c>
      <c r="P275" s="80" t="s">
        <v>2</v>
      </c>
      <c r="Q275" s="80" t="s">
        <v>379</v>
      </c>
      <c r="R275" s="322">
        <v>44958</v>
      </c>
      <c r="S275" s="295"/>
      <c r="T275" s="80"/>
      <c r="U275" s="197" t="s">
        <v>1376</v>
      </c>
      <c r="V275" s="239">
        <f t="shared" si="8"/>
        <v>8.4752746520480975E-5</v>
      </c>
    </row>
    <row r="276" spans="1:22" ht="24.9" customHeight="1" x14ac:dyDescent="0.3">
      <c r="A276" s="213">
        <f t="shared" si="9"/>
        <v>272</v>
      </c>
      <c r="B276" s="214" t="s">
        <v>387</v>
      </c>
      <c r="C276" s="214" t="s">
        <v>6</v>
      </c>
      <c r="D276" s="214" t="s">
        <v>658</v>
      </c>
      <c r="E276" s="197" t="s">
        <v>629</v>
      </c>
      <c r="F276" s="214" t="s">
        <v>659</v>
      </c>
      <c r="G276" s="197" t="s">
        <v>660</v>
      </c>
      <c r="H276" s="197"/>
      <c r="I276" s="182">
        <v>19048672.566371683</v>
      </c>
      <c r="J276" s="182">
        <v>2476327.4336283188</v>
      </c>
      <c r="K276" s="220">
        <v>21525000</v>
      </c>
      <c r="L276" s="182">
        <v>19048672.566371683</v>
      </c>
      <c r="M276" s="182">
        <v>2476327.4336283188</v>
      </c>
      <c r="N276" s="220">
        <v>21525000</v>
      </c>
      <c r="O276" s="80" t="s">
        <v>578</v>
      </c>
      <c r="P276" s="80" t="s">
        <v>2</v>
      </c>
      <c r="Q276" s="80" t="s">
        <v>379</v>
      </c>
      <c r="R276" s="322">
        <v>45047</v>
      </c>
      <c r="S276" s="295"/>
      <c r="T276" s="80"/>
      <c r="U276" s="197" t="s">
        <v>1377</v>
      </c>
      <c r="V276" s="239">
        <f t="shared" si="8"/>
        <v>6.6338286140121936E-4</v>
      </c>
    </row>
    <row r="277" spans="1:22" ht="24.9" customHeight="1" x14ac:dyDescent="0.3">
      <c r="A277" s="213">
        <f t="shared" si="9"/>
        <v>273</v>
      </c>
      <c r="B277" s="214" t="s">
        <v>387</v>
      </c>
      <c r="C277" s="214" t="s">
        <v>6</v>
      </c>
      <c r="D277" s="214" t="s">
        <v>634</v>
      </c>
      <c r="E277" s="197" t="s">
        <v>629</v>
      </c>
      <c r="F277" s="214" t="s">
        <v>661</v>
      </c>
      <c r="G277" s="197" t="s">
        <v>1378</v>
      </c>
      <c r="H277" s="197"/>
      <c r="I277" s="182">
        <v>47761061.946902663</v>
      </c>
      <c r="J277" s="182">
        <v>6208938.0530973468</v>
      </c>
      <c r="K277" s="220">
        <v>53970000</v>
      </c>
      <c r="L277" s="182">
        <v>47761061.946902663</v>
      </c>
      <c r="M277" s="182">
        <v>6208938.0530973468</v>
      </c>
      <c r="N277" s="220">
        <v>53970000</v>
      </c>
      <c r="O277" s="80">
        <v>701000000</v>
      </c>
      <c r="P277" s="80" t="s">
        <v>2</v>
      </c>
      <c r="Q277" s="80" t="s">
        <v>139</v>
      </c>
      <c r="R277" s="322">
        <v>44958</v>
      </c>
      <c r="S277" s="295"/>
      <c r="T277" s="80"/>
      <c r="U277" s="197" t="s">
        <v>1423</v>
      </c>
      <c r="V277" s="239">
        <f t="shared" si="8"/>
        <v>1.6633111744401303E-3</v>
      </c>
    </row>
    <row r="278" spans="1:22" ht="24.9" customHeight="1" x14ac:dyDescent="0.3">
      <c r="A278" s="213">
        <f t="shared" si="9"/>
        <v>274</v>
      </c>
      <c r="B278" s="214" t="s">
        <v>387</v>
      </c>
      <c r="C278" s="214" t="s">
        <v>6</v>
      </c>
      <c r="D278" s="214" t="s">
        <v>634</v>
      </c>
      <c r="E278" s="197" t="s">
        <v>629</v>
      </c>
      <c r="F278" s="214" t="s">
        <v>662</v>
      </c>
      <c r="G278" s="197" t="s">
        <v>1380</v>
      </c>
      <c r="H278" s="197"/>
      <c r="I278" s="182">
        <v>267473451.32743365</v>
      </c>
      <c r="J278" s="182">
        <v>34771548.672566377</v>
      </c>
      <c r="K278" s="220">
        <v>302245000</v>
      </c>
      <c r="L278" s="182">
        <v>267473451.32743365</v>
      </c>
      <c r="M278" s="182">
        <v>34771548.672566377</v>
      </c>
      <c r="N278" s="220">
        <v>302245000</v>
      </c>
      <c r="O278" s="80" t="s">
        <v>578</v>
      </c>
      <c r="P278" s="80" t="s">
        <v>2</v>
      </c>
      <c r="Q278" s="80" t="s">
        <v>379</v>
      </c>
      <c r="R278" s="322">
        <v>44986</v>
      </c>
      <c r="S278" s="295"/>
      <c r="T278" s="80"/>
      <c r="U278" s="197" t="s">
        <v>1379</v>
      </c>
      <c r="V278" s="239">
        <f t="shared" si="8"/>
        <v>9.3149432262119181E-3</v>
      </c>
    </row>
    <row r="279" spans="1:22" ht="24.9" customHeight="1" x14ac:dyDescent="0.3">
      <c r="A279" s="213">
        <f t="shared" si="9"/>
        <v>275</v>
      </c>
      <c r="B279" s="214" t="s">
        <v>387</v>
      </c>
      <c r="C279" s="214" t="s">
        <v>6</v>
      </c>
      <c r="D279" s="214" t="s">
        <v>658</v>
      </c>
      <c r="E279" s="197" t="s">
        <v>629</v>
      </c>
      <c r="F279" s="214" t="s">
        <v>663</v>
      </c>
      <c r="G279" s="197" t="s">
        <v>664</v>
      </c>
      <c r="H279" s="197"/>
      <c r="I279" s="182">
        <v>26199115.044247791</v>
      </c>
      <c r="J279" s="182">
        <v>3405884.955752213</v>
      </c>
      <c r="K279" s="220">
        <v>29605000</v>
      </c>
      <c r="L279" s="182">
        <v>26199115.044247791</v>
      </c>
      <c r="M279" s="182">
        <v>3405884.955752213</v>
      </c>
      <c r="N279" s="220">
        <v>29605000</v>
      </c>
      <c r="O279" s="80" t="s">
        <v>578</v>
      </c>
      <c r="P279" s="80" t="s">
        <v>2</v>
      </c>
      <c r="Q279" s="80" t="s">
        <v>379</v>
      </c>
      <c r="R279" s="322">
        <v>45047</v>
      </c>
      <c r="S279" s="295"/>
      <c r="T279" s="80"/>
      <c r="U279" s="197" t="s">
        <v>1381</v>
      </c>
      <c r="V279" s="239">
        <f t="shared" si="8"/>
        <v>9.1240184026866885E-4</v>
      </c>
    </row>
    <row r="280" spans="1:22" ht="24.9" customHeight="1" x14ac:dyDescent="0.3">
      <c r="A280" s="213">
        <f t="shared" si="9"/>
        <v>276</v>
      </c>
      <c r="B280" s="214" t="s">
        <v>387</v>
      </c>
      <c r="C280" s="214" t="s">
        <v>6</v>
      </c>
      <c r="D280" s="214" t="s">
        <v>658</v>
      </c>
      <c r="E280" s="197" t="s">
        <v>629</v>
      </c>
      <c r="F280" s="214" t="s">
        <v>665</v>
      </c>
      <c r="G280" s="197" t="s">
        <v>666</v>
      </c>
      <c r="H280" s="197"/>
      <c r="I280" s="182">
        <v>74668141.592920363</v>
      </c>
      <c r="J280" s="182">
        <v>9706858.4070796482</v>
      </c>
      <c r="K280" s="220">
        <v>84375000</v>
      </c>
      <c r="L280" s="182">
        <v>74668141.592920363</v>
      </c>
      <c r="M280" s="182">
        <v>9706858.4070796482</v>
      </c>
      <c r="N280" s="220">
        <v>84375000</v>
      </c>
      <c r="O280" s="220">
        <v>701000000</v>
      </c>
      <c r="P280" s="80" t="s">
        <v>2</v>
      </c>
      <c r="Q280" s="80" t="s">
        <v>139</v>
      </c>
      <c r="R280" s="322">
        <v>45017</v>
      </c>
      <c r="S280" s="295"/>
      <c r="T280" s="80"/>
      <c r="U280" s="197" t="s">
        <v>1422</v>
      </c>
      <c r="V280" s="239">
        <f t="shared" si="8"/>
        <v>2.6003683591511212E-3</v>
      </c>
    </row>
    <row r="281" spans="1:22" ht="24.9" customHeight="1" x14ac:dyDescent="0.3">
      <c r="A281" s="213">
        <f t="shared" si="9"/>
        <v>277</v>
      </c>
      <c r="B281" s="214" t="s">
        <v>387</v>
      </c>
      <c r="C281" s="214" t="s">
        <v>6</v>
      </c>
      <c r="D281" s="214" t="s">
        <v>658</v>
      </c>
      <c r="E281" s="197" t="s">
        <v>629</v>
      </c>
      <c r="F281" s="214" t="s">
        <v>667</v>
      </c>
      <c r="G281" s="197" t="s">
        <v>660</v>
      </c>
      <c r="H281" s="197"/>
      <c r="I281" s="182">
        <v>18030973.451327436</v>
      </c>
      <c r="J281" s="182">
        <v>2344026.5486725667</v>
      </c>
      <c r="K281" s="220">
        <v>20375000</v>
      </c>
      <c r="L281" s="182">
        <v>18030973.451327436</v>
      </c>
      <c r="M281" s="182">
        <v>2344026.5486725667</v>
      </c>
      <c r="N281" s="220">
        <v>20375000</v>
      </c>
      <c r="O281" s="80" t="s">
        <v>578</v>
      </c>
      <c r="P281" s="80" t="s">
        <v>2</v>
      </c>
      <c r="Q281" s="80" t="s">
        <v>379</v>
      </c>
      <c r="R281" s="322">
        <v>44986</v>
      </c>
      <c r="S281" s="295"/>
      <c r="T281" s="80"/>
      <c r="U281" s="197" t="s">
        <v>1382</v>
      </c>
      <c r="V281" s="239">
        <f t="shared" si="8"/>
        <v>6.2794080376538184E-4</v>
      </c>
    </row>
    <row r="282" spans="1:22" ht="24.9" customHeight="1" x14ac:dyDescent="0.3">
      <c r="A282" s="213">
        <f t="shared" si="9"/>
        <v>278</v>
      </c>
      <c r="B282" s="214" t="s">
        <v>387</v>
      </c>
      <c r="C282" s="214" t="s">
        <v>6</v>
      </c>
      <c r="D282" s="214" t="s">
        <v>634</v>
      </c>
      <c r="E282" s="197" t="s">
        <v>629</v>
      </c>
      <c r="F282" s="214" t="s">
        <v>668</v>
      </c>
      <c r="G282" s="197" t="s">
        <v>669</v>
      </c>
      <c r="H282" s="197"/>
      <c r="I282" s="182">
        <v>21681415.92920354</v>
      </c>
      <c r="J282" s="182">
        <v>2818584.0707964604</v>
      </c>
      <c r="K282" s="220">
        <v>24500000</v>
      </c>
      <c r="L282" s="182">
        <v>21681415.92920354</v>
      </c>
      <c r="M282" s="182">
        <v>2818584.0707964604</v>
      </c>
      <c r="N282" s="220">
        <v>24500000</v>
      </c>
      <c r="O282" s="80" t="s">
        <v>578</v>
      </c>
      <c r="P282" s="80" t="s">
        <v>2</v>
      </c>
      <c r="Q282" s="80" t="s">
        <v>379</v>
      </c>
      <c r="R282" s="322">
        <v>45170</v>
      </c>
      <c r="S282" s="295"/>
      <c r="T282" s="80"/>
      <c r="U282" s="197" t="s">
        <v>1383</v>
      </c>
      <c r="V282" s="239">
        <f t="shared" si="8"/>
        <v>7.5506992354610323E-4</v>
      </c>
    </row>
    <row r="283" spans="1:22" ht="55.5" customHeight="1" x14ac:dyDescent="0.3">
      <c r="A283" s="213">
        <f t="shared" si="9"/>
        <v>279</v>
      </c>
      <c r="B283" s="214" t="s">
        <v>387</v>
      </c>
      <c r="C283" s="214" t="s">
        <v>6</v>
      </c>
      <c r="D283" s="214" t="s">
        <v>670</v>
      </c>
      <c r="E283" s="197" t="s">
        <v>629</v>
      </c>
      <c r="F283" s="214" t="s">
        <v>1384</v>
      </c>
      <c r="G283" s="197" t="s">
        <v>671</v>
      </c>
      <c r="H283" s="197"/>
      <c r="I283" s="182">
        <v>834690265.48672569</v>
      </c>
      <c r="J283" s="182">
        <v>108509734.51327434</v>
      </c>
      <c r="K283" s="220">
        <v>943200000</v>
      </c>
      <c r="L283" s="182">
        <v>608205309.73451328</v>
      </c>
      <c r="M283" s="182">
        <v>79066690.265486732</v>
      </c>
      <c r="N283" s="220">
        <v>687272000</v>
      </c>
      <c r="O283" s="80" t="s">
        <v>617</v>
      </c>
      <c r="P283" s="80" t="s">
        <v>2</v>
      </c>
      <c r="Q283" s="80" t="s">
        <v>139</v>
      </c>
      <c r="R283" s="322">
        <v>45047</v>
      </c>
      <c r="S283" s="295"/>
      <c r="T283" s="80"/>
      <c r="U283" s="197" t="s">
        <v>1385</v>
      </c>
      <c r="V283" s="239">
        <f t="shared" si="8"/>
        <v>2.9068651097497331E-2</v>
      </c>
    </row>
    <row r="284" spans="1:22" ht="24.9" customHeight="1" x14ac:dyDescent="0.3">
      <c r="A284" s="213">
        <f t="shared" si="9"/>
        <v>280</v>
      </c>
      <c r="B284" s="214" t="s">
        <v>387</v>
      </c>
      <c r="C284" s="214" t="s">
        <v>6</v>
      </c>
      <c r="D284" s="214" t="s">
        <v>634</v>
      </c>
      <c r="E284" s="197" t="s">
        <v>629</v>
      </c>
      <c r="F284" s="214" t="s">
        <v>672</v>
      </c>
      <c r="G284" s="197" t="s">
        <v>673</v>
      </c>
      <c r="H284" s="197"/>
      <c r="I284" s="182">
        <v>18676991.150442481</v>
      </c>
      <c r="J284" s="182">
        <v>2428008.8495575227</v>
      </c>
      <c r="K284" s="220">
        <v>21105000</v>
      </c>
      <c r="L284" s="182">
        <v>18676991.150442481</v>
      </c>
      <c r="M284" s="182">
        <v>2428008.8495575227</v>
      </c>
      <c r="N284" s="220">
        <v>21105000</v>
      </c>
      <c r="O284" s="80" t="s">
        <v>578</v>
      </c>
      <c r="P284" s="80" t="s">
        <v>2</v>
      </c>
      <c r="Q284" s="80" t="s">
        <v>139</v>
      </c>
      <c r="R284" s="322">
        <v>44958</v>
      </c>
      <c r="S284" s="295"/>
      <c r="T284" s="80"/>
      <c r="U284" s="197" t="s">
        <v>1386</v>
      </c>
      <c r="V284" s="239">
        <f t="shared" si="8"/>
        <v>6.5043880556900043E-4</v>
      </c>
    </row>
    <row r="285" spans="1:22" ht="39.9" customHeight="1" x14ac:dyDescent="0.3">
      <c r="A285" s="213">
        <f t="shared" si="9"/>
        <v>281</v>
      </c>
      <c r="B285" s="214" t="s">
        <v>387</v>
      </c>
      <c r="C285" s="214" t="s">
        <v>6</v>
      </c>
      <c r="D285" s="214" t="s">
        <v>670</v>
      </c>
      <c r="E285" s="197" t="s">
        <v>629</v>
      </c>
      <c r="F285" s="214" t="s">
        <v>674</v>
      </c>
      <c r="G285" s="197" t="s">
        <v>1387</v>
      </c>
      <c r="H285" s="197"/>
      <c r="I285" s="182">
        <v>1215223340.7079647</v>
      </c>
      <c r="J285" s="182">
        <v>157979034.2920354</v>
      </c>
      <c r="K285" s="220">
        <v>1373202375</v>
      </c>
      <c r="L285" s="182">
        <v>1215223340.7079647</v>
      </c>
      <c r="M285" s="182">
        <v>157979034.2920354</v>
      </c>
      <c r="N285" s="220">
        <v>1373202375</v>
      </c>
      <c r="O285" s="80"/>
      <c r="P285" s="80"/>
      <c r="Q285" s="80" t="s">
        <v>139</v>
      </c>
      <c r="R285" s="322">
        <v>44986</v>
      </c>
      <c r="S285" s="295"/>
      <c r="T285" s="80"/>
      <c r="U285" s="197" t="s">
        <v>1388</v>
      </c>
      <c r="V285" s="239">
        <f t="shared" si="8"/>
        <v>4.2320971930799083E-2</v>
      </c>
    </row>
    <row r="286" spans="1:22" ht="24.9" customHeight="1" x14ac:dyDescent="0.3">
      <c r="A286" s="213">
        <f t="shared" si="9"/>
        <v>282</v>
      </c>
      <c r="B286" s="214" t="s">
        <v>387</v>
      </c>
      <c r="C286" s="214" t="s">
        <v>6</v>
      </c>
      <c r="D286" s="214" t="s">
        <v>634</v>
      </c>
      <c r="E286" s="197" t="s">
        <v>629</v>
      </c>
      <c r="F286" s="214" t="s">
        <v>1389</v>
      </c>
      <c r="G286" s="197" t="s">
        <v>1390</v>
      </c>
      <c r="H286" s="197"/>
      <c r="I286" s="182">
        <v>88495575.221238941</v>
      </c>
      <c r="J286" s="182">
        <v>11504424.778761063</v>
      </c>
      <c r="K286" s="220">
        <v>100000000</v>
      </c>
      <c r="L286" s="182">
        <v>66371681.415929213</v>
      </c>
      <c r="M286" s="182">
        <v>8628318.584070798</v>
      </c>
      <c r="N286" s="220">
        <v>75000000</v>
      </c>
      <c r="O286" s="80" t="s">
        <v>578</v>
      </c>
      <c r="P286" s="80" t="s">
        <v>2</v>
      </c>
      <c r="Q286" s="80" t="s">
        <v>139</v>
      </c>
      <c r="R286" s="322">
        <v>44986</v>
      </c>
      <c r="S286" s="295"/>
      <c r="T286" s="80"/>
      <c r="U286" s="197"/>
      <c r="V286" s="239">
        <f t="shared" si="8"/>
        <v>3.0819180552902176E-3</v>
      </c>
    </row>
    <row r="287" spans="1:22" ht="24.9" customHeight="1" x14ac:dyDescent="0.3">
      <c r="A287" s="213">
        <f t="shared" si="9"/>
        <v>283</v>
      </c>
      <c r="B287" s="214" t="s">
        <v>387</v>
      </c>
      <c r="C287" s="214" t="s">
        <v>6</v>
      </c>
      <c r="D287" s="214" t="s">
        <v>634</v>
      </c>
      <c r="E287" s="197" t="s">
        <v>629</v>
      </c>
      <c r="F287" s="214" t="s">
        <v>1391</v>
      </c>
      <c r="G287" s="197" t="s">
        <v>1392</v>
      </c>
      <c r="H287" s="197"/>
      <c r="I287" s="182">
        <v>38800884.955752216</v>
      </c>
      <c r="J287" s="182">
        <v>5044115.0442477884</v>
      </c>
      <c r="K287" s="220">
        <v>43845000</v>
      </c>
      <c r="L287" s="182">
        <v>38800884.955752216</v>
      </c>
      <c r="M287" s="182">
        <v>5044115.0442477884</v>
      </c>
      <c r="N287" s="220">
        <v>43845000</v>
      </c>
      <c r="O287" s="80" t="s">
        <v>578</v>
      </c>
      <c r="P287" s="80" t="s">
        <v>2</v>
      </c>
      <c r="Q287" s="80" t="s">
        <v>139</v>
      </c>
      <c r="R287" s="322">
        <v>45078</v>
      </c>
      <c r="S287" s="295"/>
      <c r="T287" s="80"/>
      <c r="U287" s="197"/>
      <c r="V287" s="239">
        <f t="shared" si="8"/>
        <v>1.3512669713419958E-3</v>
      </c>
    </row>
    <row r="288" spans="1:22" ht="24.9" customHeight="1" x14ac:dyDescent="0.3">
      <c r="A288" s="213">
        <f t="shared" si="9"/>
        <v>284</v>
      </c>
      <c r="B288" s="214" t="s">
        <v>266</v>
      </c>
      <c r="C288" s="214" t="s">
        <v>675</v>
      </c>
      <c r="D288" s="214" t="s">
        <v>676</v>
      </c>
      <c r="E288" s="197" t="s">
        <v>677</v>
      </c>
      <c r="F288" s="214" t="s">
        <v>678</v>
      </c>
      <c r="G288" s="197" t="s">
        <v>679</v>
      </c>
      <c r="H288" s="197"/>
      <c r="I288" s="182">
        <v>1345132.7433628319</v>
      </c>
      <c r="J288" s="182">
        <v>174867.25663716815</v>
      </c>
      <c r="K288" s="220">
        <v>1520000</v>
      </c>
      <c r="L288" s="182">
        <v>491150.44247787615</v>
      </c>
      <c r="M288" s="182">
        <v>63849.557522123898</v>
      </c>
      <c r="N288" s="220">
        <v>555000</v>
      </c>
      <c r="O288" s="80" t="s">
        <v>578</v>
      </c>
      <c r="P288" s="80" t="s">
        <v>2</v>
      </c>
      <c r="Q288" s="80" t="s">
        <v>139</v>
      </c>
      <c r="R288" s="322">
        <v>44986</v>
      </c>
      <c r="S288" s="295"/>
      <c r="T288" s="80"/>
      <c r="U288" s="197" t="s">
        <v>1393</v>
      </c>
      <c r="V288" s="239">
        <f t="shared" si="8"/>
        <v>4.6845154440411309E-5</v>
      </c>
    </row>
    <row r="289" spans="1:22" ht="24.9" customHeight="1" x14ac:dyDescent="0.3">
      <c r="A289" s="213">
        <f t="shared" si="9"/>
        <v>285</v>
      </c>
      <c r="B289" s="214" t="s">
        <v>266</v>
      </c>
      <c r="C289" s="214" t="s">
        <v>675</v>
      </c>
      <c r="D289" s="214" t="s">
        <v>676</v>
      </c>
      <c r="E289" s="197" t="s">
        <v>677</v>
      </c>
      <c r="F289" s="214" t="s">
        <v>680</v>
      </c>
      <c r="G289" s="197" t="s">
        <v>681</v>
      </c>
      <c r="H289" s="197"/>
      <c r="I289" s="182">
        <v>561946.90265486727</v>
      </c>
      <c r="J289" s="182">
        <v>73053.097345132745</v>
      </c>
      <c r="K289" s="220">
        <v>635000</v>
      </c>
      <c r="L289" s="182">
        <v>561946.90265486727</v>
      </c>
      <c r="M289" s="182">
        <v>73053.097345132745</v>
      </c>
      <c r="N289" s="220">
        <v>635000</v>
      </c>
      <c r="O289" s="80" t="s">
        <v>578</v>
      </c>
      <c r="P289" s="80" t="s">
        <v>2</v>
      </c>
      <c r="Q289" s="80" t="s">
        <v>139</v>
      </c>
      <c r="R289" s="322">
        <v>44986</v>
      </c>
      <c r="S289" s="295"/>
      <c r="T289" s="80"/>
      <c r="U289" s="197" t="s">
        <v>1394</v>
      </c>
      <c r="V289" s="239">
        <f t="shared" si="8"/>
        <v>1.9570179651092882E-5</v>
      </c>
    </row>
    <row r="290" spans="1:22" ht="24.9" customHeight="1" x14ac:dyDescent="0.3">
      <c r="A290" s="213">
        <f t="shared" si="9"/>
        <v>286</v>
      </c>
      <c r="B290" s="214" t="s">
        <v>266</v>
      </c>
      <c r="C290" s="214" t="s">
        <v>675</v>
      </c>
      <c r="D290" s="214" t="s">
        <v>676</v>
      </c>
      <c r="E290" s="197" t="s">
        <v>677</v>
      </c>
      <c r="F290" s="214" t="s">
        <v>682</v>
      </c>
      <c r="G290" s="197" t="s">
        <v>683</v>
      </c>
      <c r="H290" s="197"/>
      <c r="I290" s="182">
        <v>21544247.78761062</v>
      </c>
      <c r="J290" s="182">
        <v>2800752.2123893807</v>
      </c>
      <c r="K290" s="220">
        <v>24345000</v>
      </c>
      <c r="L290" s="182">
        <v>21544247.78761062</v>
      </c>
      <c r="M290" s="182">
        <v>2800752.2123893807</v>
      </c>
      <c r="N290" s="220">
        <v>24345000</v>
      </c>
      <c r="O290" s="80" t="s">
        <v>578</v>
      </c>
      <c r="P290" s="80" t="s">
        <v>2</v>
      </c>
      <c r="Q290" s="80" t="s">
        <v>139</v>
      </c>
      <c r="R290" s="322">
        <v>44986</v>
      </c>
      <c r="S290" s="295"/>
      <c r="T290" s="80"/>
      <c r="U290" s="197" t="s">
        <v>1394</v>
      </c>
      <c r="V290" s="239">
        <f t="shared" si="8"/>
        <v>7.5029295056040345E-4</v>
      </c>
    </row>
    <row r="291" spans="1:22" ht="24.9" customHeight="1" x14ac:dyDescent="0.3">
      <c r="A291" s="213">
        <f t="shared" si="9"/>
        <v>287</v>
      </c>
      <c r="B291" s="214" t="s">
        <v>266</v>
      </c>
      <c r="C291" s="214" t="s">
        <v>675</v>
      </c>
      <c r="D291" s="214" t="s">
        <v>676</v>
      </c>
      <c r="E291" s="197" t="s">
        <v>677</v>
      </c>
      <c r="F291" s="214" t="s">
        <v>684</v>
      </c>
      <c r="G291" s="197" t="s">
        <v>1395</v>
      </c>
      <c r="H291" s="197"/>
      <c r="I291" s="182">
        <v>33597345.132743366</v>
      </c>
      <c r="J291" s="182">
        <v>4367654.8672566377</v>
      </c>
      <c r="K291" s="220">
        <v>37965000</v>
      </c>
      <c r="L291" s="182">
        <v>33597345.132743366</v>
      </c>
      <c r="M291" s="182">
        <v>4367654.8672566377</v>
      </c>
      <c r="N291" s="220">
        <v>37965000</v>
      </c>
      <c r="O291" s="80" t="s">
        <v>578</v>
      </c>
      <c r="P291" s="80" t="s">
        <v>2</v>
      </c>
      <c r="Q291" s="80" t="s">
        <v>139</v>
      </c>
      <c r="R291" s="322">
        <v>44986</v>
      </c>
      <c r="S291" s="295"/>
      <c r="T291" s="80"/>
      <c r="U291" s="197" t="s">
        <v>1396</v>
      </c>
      <c r="V291" s="239">
        <f t="shared" si="8"/>
        <v>1.1700501896909311E-3</v>
      </c>
    </row>
    <row r="292" spans="1:22" ht="24.9" customHeight="1" x14ac:dyDescent="0.3">
      <c r="A292" s="213">
        <f t="shared" si="9"/>
        <v>288</v>
      </c>
      <c r="B292" s="214" t="s">
        <v>685</v>
      </c>
      <c r="C292" s="214" t="s">
        <v>686</v>
      </c>
      <c r="D292" s="214" t="s">
        <v>686</v>
      </c>
      <c r="E292" s="197" t="s">
        <v>687</v>
      </c>
      <c r="F292" s="214" t="s">
        <v>688</v>
      </c>
      <c r="G292" s="197" t="s">
        <v>689</v>
      </c>
      <c r="H292" s="197"/>
      <c r="I292" s="182">
        <v>12610619.469026551</v>
      </c>
      <c r="J292" s="182">
        <v>1639380.5309734517</v>
      </c>
      <c r="K292" s="220">
        <v>14250000</v>
      </c>
      <c r="L292" s="182">
        <v>12610619.469026551</v>
      </c>
      <c r="M292" s="182">
        <v>1639380.5309734517</v>
      </c>
      <c r="N292" s="220">
        <v>14250000</v>
      </c>
      <c r="O292" s="80" t="s">
        <v>578</v>
      </c>
      <c r="P292" s="80" t="s">
        <v>2</v>
      </c>
      <c r="Q292" s="80" t="s">
        <v>139</v>
      </c>
      <c r="R292" s="322">
        <v>44896</v>
      </c>
      <c r="S292" s="295"/>
      <c r="T292" s="80"/>
      <c r="U292" s="197" t="s">
        <v>1397</v>
      </c>
      <c r="V292" s="239">
        <f t="shared" si="8"/>
        <v>4.3917332287885598E-4</v>
      </c>
    </row>
    <row r="293" spans="1:22" ht="24.9" customHeight="1" x14ac:dyDescent="0.3">
      <c r="A293" s="213">
        <f t="shared" si="9"/>
        <v>289</v>
      </c>
      <c r="B293" s="214" t="s">
        <v>344</v>
      </c>
      <c r="C293" s="214" t="s">
        <v>690</v>
      </c>
      <c r="D293" s="214" t="s">
        <v>691</v>
      </c>
      <c r="E293" s="197" t="s">
        <v>692</v>
      </c>
      <c r="F293" s="214" t="s">
        <v>693</v>
      </c>
      <c r="G293" s="197" t="s">
        <v>694</v>
      </c>
      <c r="H293" s="197"/>
      <c r="I293" s="182">
        <v>144784070.79646018</v>
      </c>
      <c r="J293" s="182">
        <v>18821929.203539826</v>
      </c>
      <c r="K293" s="220">
        <v>163606000</v>
      </c>
      <c r="L293" s="182">
        <v>66823417.290673934</v>
      </c>
      <c r="M293" s="182">
        <v>8687044.2477876116</v>
      </c>
      <c r="N293" s="220">
        <v>75510461.538461536</v>
      </c>
      <c r="O293" s="80" t="s">
        <v>578</v>
      </c>
      <c r="P293" s="80" t="s">
        <v>2</v>
      </c>
      <c r="Q293" s="80" t="s">
        <v>139</v>
      </c>
      <c r="R293" s="322">
        <v>45108</v>
      </c>
      <c r="S293" s="295"/>
      <c r="T293" s="80"/>
      <c r="U293" s="197" t="s">
        <v>1398</v>
      </c>
      <c r="V293" s="239">
        <f t="shared" si="8"/>
        <v>5.0422028535381134E-3</v>
      </c>
    </row>
    <row r="294" spans="1:22" ht="24.9" customHeight="1" x14ac:dyDescent="0.3">
      <c r="A294" s="213">
        <f t="shared" si="9"/>
        <v>290</v>
      </c>
      <c r="B294" s="214" t="s">
        <v>344</v>
      </c>
      <c r="C294" s="214" t="s">
        <v>690</v>
      </c>
      <c r="D294" s="214" t="s">
        <v>349</v>
      </c>
      <c r="E294" s="197" t="s">
        <v>1399</v>
      </c>
      <c r="F294" s="214" t="s">
        <v>695</v>
      </c>
      <c r="G294" s="197" t="s">
        <v>696</v>
      </c>
      <c r="H294" s="197"/>
      <c r="I294" s="182">
        <v>3407079.6460176995</v>
      </c>
      <c r="J294" s="182">
        <v>442920.35398230096</v>
      </c>
      <c r="K294" s="220">
        <v>3850000</v>
      </c>
      <c r="L294" s="182">
        <v>3123156.342182891</v>
      </c>
      <c r="M294" s="182">
        <v>406010.32448377582</v>
      </c>
      <c r="N294" s="220">
        <v>3529166.6666666665</v>
      </c>
      <c r="O294" s="80" t="s">
        <v>578</v>
      </c>
      <c r="P294" s="80" t="s">
        <v>2</v>
      </c>
      <c r="Q294" s="80" t="s">
        <v>139</v>
      </c>
      <c r="R294" s="322">
        <v>44958</v>
      </c>
      <c r="S294" s="295"/>
      <c r="T294" s="80"/>
      <c r="U294" s="197" t="s">
        <v>1400</v>
      </c>
      <c r="V294" s="239">
        <f t="shared" si="8"/>
        <v>1.1865384512867337E-4</v>
      </c>
    </row>
    <row r="295" spans="1:22" ht="24.9" customHeight="1" x14ac:dyDescent="0.3">
      <c r="A295" s="213">
        <f t="shared" si="9"/>
        <v>291</v>
      </c>
      <c r="B295" s="214" t="s">
        <v>344</v>
      </c>
      <c r="C295" s="214" t="s">
        <v>690</v>
      </c>
      <c r="D295" s="214" t="s">
        <v>697</v>
      </c>
      <c r="E295" s="197" t="s">
        <v>698</v>
      </c>
      <c r="F295" s="214" t="s">
        <v>699</v>
      </c>
      <c r="G295" s="197" t="s">
        <v>700</v>
      </c>
      <c r="H295" s="197"/>
      <c r="I295" s="182">
        <v>367256.63716814161</v>
      </c>
      <c r="J295" s="182">
        <v>47743.362831858409</v>
      </c>
      <c r="K295" s="220">
        <v>415000</v>
      </c>
      <c r="L295" s="182">
        <v>367256.63716814161</v>
      </c>
      <c r="M295" s="182">
        <v>47743.362831858409</v>
      </c>
      <c r="N295" s="220">
        <v>415000</v>
      </c>
      <c r="O295" s="80" t="s">
        <v>578</v>
      </c>
      <c r="P295" s="80" t="s">
        <v>2</v>
      </c>
      <c r="Q295" s="80" t="s">
        <v>701</v>
      </c>
      <c r="R295" s="322">
        <v>45200</v>
      </c>
      <c r="S295" s="295"/>
      <c r="T295" s="80"/>
      <c r="U295" s="197" t="s">
        <v>1401</v>
      </c>
      <c r="V295" s="239">
        <f t="shared" si="8"/>
        <v>1.2789959929454402E-5</v>
      </c>
    </row>
    <row r="296" spans="1:22" ht="24.9" customHeight="1" x14ac:dyDescent="0.3">
      <c r="A296" s="213">
        <f t="shared" si="9"/>
        <v>292</v>
      </c>
      <c r="B296" s="214" t="s">
        <v>344</v>
      </c>
      <c r="C296" s="214" t="s">
        <v>690</v>
      </c>
      <c r="D296" s="214" t="s">
        <v>697</v>
      </c>
      <c r="E296" s="197" t="s">
        <v>698</v>
      </c>
      <c r="F296" s="214" t="s">
        <v>702</v>
      </c>
      <c r="G296" s="197" t="s">
        <v>700</v>
      </c>
      <c r="H296" s="197"/>
      <c r="I296" s="182">
        <v>1672566.3716814162</v>
      </c>
      <c r="J296" s="182">
        <v>217433.62831858412</v>
      </c>
      <c r="K296" s="220">
        <v>1890000</v>
      </c>
      <c r="L296" s="182">
        <v>1672566.3716814162</v>
      </c>
      <c r="M296" s="182">
        <v>217433.62831858412</v>
      </c>
      <c r="N296" s="220">
        <v>1890000</v>
      </c>
      <c r="O296" s="80" t="s">
        <v>578</v>
      </c>
      <c r="P296" s="80" t="s">
        <v>2</v>
      </c>
      <c r="Q296" s="80" t="s">
        <v>701</v>
      </c>
      <c r="R296" s="322">
        <v>45200</v>
      </c>
      <c r="S296" s="295"/>
      <c r="T296" s="80"/>
      <c r="U296" s="197" t="s">
        <v>1401</v>
      </c>
      <c r="V296" s="239">
        <f t="shared" si="8"/>
        <v>5.8248251244985112E-5</v>
      </c>
    </row>
    <row r="297" spans="1:22" ht="24.9" customHeight="1" x14ac:dyDescent="0.3">
      <c r="A297" s="213">
        <f t="shared" si="9"/>
        <v>293</v>
      </c>
      <c r="B297" s="214" t="s">
        <v>344</v>
      </c>
      <c r="C297" s="214" t="s">
        <v>690</v>
      </c>
      <c r="D297" s="214" t="s">
        <v>697</v>
      </c>
      <c r="E297" s="197" t="s">
        <v>698</v>
      </c>
      <c r="F297" s="214" t="s">
        <v>703</v>
      </c>
      <c r="G297" s="197" t="s">
        <v>700</v>
      </c>
      <c r="H297" s="197"/>
      <c r="I297" s="182">
        <v>181415.92920353985</v>
      </c>
      <c r="J297" s="182">
        <v>23584.070796460182</v>
      </c>
      <c r="K297" s="220">
        <v>205000</v>
      </c>
      <c r="L297" s="182">
        <v>181415.92920353985</v>
      </c>
      <c r="M297" s="182">
        <v>23584.070796460182</v>
      </c>
      <c r="N297" s="220">
        <v>205000</v>
      </c>
      <c r="O297" s="80" t="s">
        <v>578</v>
      </c>
      <c r="P297" s="80" t="s">
        <v>2</v>
      </c>
      <c r="Q297" s="80" t="s">
        <v>701</v>
      </c>
      <c r="R297" s="322">
        <v>45200</v>
      </c>
      <c r="S297" s="295"/>
      <c r="T297" s="80"/>
      <c r="U297" s="197" t="s">
        <v>1401</v>
      </c>
      <c r="V297" s="239">
        <f t="shared" si="8"/>
        <v>6.3179320133449458E-6</v>
      </c>
    </row>
    <row r="298" spans="1:22" ht="24.9" customHeight="1" x14ac:dyDescent="0.3">
      <c r="A298" s="213">
        <f t="shared" si="9"/>
        <v>294</v>
      </c>
      <c r="B298" s="214" t="s">
        <v>344</v>
      </c>
      <c r="C298" s="214" t="s">
        <v>690</v>
      </c>
      <c r="D298" s="214" t="s">
        <v>697</v>
      </c>
      <c r="E298" s="197" t="s">
        <v>698</v>
      </c>
      <c r="F298" s="214" t="s">
        <v>704</v>
      </c>
      <c r="G298" s="197" t="s">
        <v>705</v>
      </c>
      <c r="H298" s="197"/>
      <c r="I298" s="182">
        <v>137168.14159292038</v>
      </c>
      <c r="J298" s="182">
        <v>17831.85840707965</v>
      </c>
      <c r="K298" s="220">
        <v>155000</v>
      </c>
      <c r="L298" s="182">
        <v>137168.14159292038</v>
      </c>
      <c r="M298" s="182">
        <v>17831.85840707965</v>
      </c>
      <c r="N298" s="220">
        <v>155000</v>
      </c>
      <c r="O298" s="80" t="s">
        <v>578</v>
      </c>
      <c r="P298" s="80" t="s">
        <v>2</v>
      </c>
      <c r="Q298" s="80" t="s">
        <v>701</v>
      </c>
      <c r="R298" s="322">
        <v>45200</v>
      </c>
      <c r="S298" s="295"/>
      <c r="T298" s="80"/>
      <c r="U298" s="197" t="s">
        <v>1402</v>
      </c>
      <c r="V298" s="239">
        <f t="shared" si="8"/>
        <v>4.7769729856998372E-6</v>
      </c>
    </row>
    <row r="299" spans="1:22" ht="24.9" customHeight="1" x14ac:dyDescent="0.3">
      <c r="A299" s="213">
        <f t="shared" si="9"/>
        <v>295</v>
      </c>
      <c r="B299" s="214" t="s">
        <v>344</v>
      </c>
      <c r="C299" s="214" t="s">
        <v>690</v>
      </c>
      <c r="D299" s="214" t="s">
        <v>697</v>
      </c>
      <c r="E299" s="197" t="s">
        <v>698</v>
      </c>
      <c r="F299" s="214" t="s">
        <v>706</v>
      </c>
      <c r="G299" s="197" t="s">
        <v>707</v>
      </c>
      <c r="H299" s="197"/>
      <c r="I299" s="182">
        <v>4508849.5575221246</v>
      </c>
      <c r="J299" s="182">
        <v>586150.4424778762</v>
      </c>
      <c r="K299" s="220">
        <v>5095000</v>
      </c>
      <c r="L299" s="182">
        <v>4508849.5575221246</v>
      </c>
      <c r="M299" s="182">
        <v>586150.4424778762</v>
      </c>
      <c r="N299" s="220">
        <v>5095000</v>
      </c>
      <c r="O299" s="80" t="s">
        <v>578</v>
      </c>
      <c r="P299" s="80" t="s">
        <v>2</v>
      </c>
      <c r="Q299" s="80" t="s">
        <v>701</v>
      </c>
      <c r="R299" s="322">
        <v>45200</v>
      </c>
      <c r="S299" s="295"/>
      <c r="T299" s="80"/>
      <c r="U299" s="197" t="s">
        <v>1401</v>
      </c>
      <c r="V299" s="239">
        <f t="shared" si="8"/>
        <v>1.5702372491703659E-4</v>
      </c>
    </row>
    <row r="300" spans="1:22" ht="24.9" customHeight="1" x14ac:dyDescent="0.3">
      <c r="A300" s="213">
        <f t="shared" si="9"/>
        <v>296</v>
      </c>
      <c r="B300" s="214" t="s">
        <v>344</v>
      </c>
      <c r="C300" s="214" t="s">
        <v>690</v>
      </c>
      <c r="D300" s="214" t="s">
        <v>697</v>
      </c>
      <c r="E300" s="197" t="s">
        <v>698</v>
      </c>
      <c r="F300" s="214" t="s">
        <v>708</v>
      </c>
      <c r="G300" s="197" t="s">
        <v>709</v>
      </c>
      <c r="H300" s="197"/>
      <c r="I300" s="182">
        <v>243362.83185840709</v>
      </c>
      <c r="J300" s="182">
        <v>31637.168141592923</v>
      </c>
      <c r="K300" s="220">
        <v>275000</v>
      </c>
      <c r="L300" s="182">
        <v>243362.83185840709</v>
      </c>
      <c r="M300" s="182">
        <v>31637.168141592923</v>
      </c>
      <c r="N300" s="220">
        <v>275000</v>
      </c>
      <c r="O300" s="80" t="s">
        <v>578</v>
      </c>
      <c r="P300" s="80" t="s">
        <v>2</v>
      </c>
      <c r="Q300" s="80" t="s">
        <v>701</v>
      </c>
      <c r="R300" s="322">
        <v>45200</v>
      </c>
      <c r="S300" s="295"/>
      <c r="T300" s="80"/>
      <c r="U300" s="197" t="s">
        <v>1401</v>
      </c>
      <c r="V300" s="239">
        <f t="shared" si="8"/>
        <v>8.4752746520480979E-6</v>
      </c>
    </row>
    <row r="301" spans="1:22" ht="24.9" customHeight="1" x14ac:dyDescent="0.3">
      <c r="A301" s="213">
        <f t="shared" si="9"/>
        <v>297</v>
      </c>
      <c r="B301" s="214" t="s">
        <v>344</v>
      </c>
      <c r="C301" s="214" t="s">
        <v>690</v>
      </c>
      <c r="D301" s="214" t="s">
        <v>697</v>
      </c>
      <c r="E301" s="197" t="s">
        <v>698</v>
      </c>
      <c r="F301" s="214" t="s">
        <v>710</v>
      </c>
      <c r="G301" s="197" t="s">
        <v>711</v>
      </c>
      <c r="H301" s="197"/>
      <c r="I301" s="182">
        <v>314159.29203539825</v>
      </c>
      <c r="J301" s="182">
        <v>40840.707964601774</v>
      </c>
      <c r="K301" s="220">
        <v>355000</v>
      </c>
      <c r="L301" s="182">
        <v>314159.29203539825</v>
      </c>
      <c r="M301" s="182">
        <v>40840.707964601774</v>
      </c>
      <c r="N301" s="220">
        <v>355000</v>
      </c>
      <c r="O301" s="80" t="s">
        <v>578</v>
      </c>
      <c r="P301" s="80" t="s">
        <v>2</v>
      </c>
      <c r="Q301" s="80" t="s">
        <v>701</v>
      </c>
      <c r="R301" s="322">
        <v>45200</v>
      </c>
      <c r="S301" s="295"/>
      <c r="T301" s="80"/>
      <c r="U301" s="197" t="s">
        <v>1401</v>
      </c>
      <c r="V301" s="239">
        <f t="shared" si="8"/>
        <v>1.0940809096280272E-5</v>
      </c>
    </row>
    <row r="302" spans="1:22" ht="24.9" customHeight="1" x14ac:dyDescent="0.3">
      <c r="A302" s="213">
        <f t="shared" si="9"/>
        <v>298</v>
      </c>
      <c r="B302" s="214" t="s">
        <v>344</v>
      </c>
      <c r="C302" s="214" t="s">
        <v>690</v>
      </c>
      <c r="D302" s="214" t="s">
        <v>697</v>
      </c>
      <c r="E302" s="197" t="s">
        <v>698</v>
      </c>
      <c r="F302" s="214" t="s">
        <v>712</v>
      </c>
      <c r="G302" s="197" t="s">
        <v>713</v>
      </c>
      <c r="H302" s="197"/>
      <c r="I302" s="182">
        <v>1212389.3805309737</v>
      </c>
      <c r="J302" s="182">
        <v>157610.61946902657</v>
      </c>
      <c r="K302" s="220">
        <v>1370000</v>
      </c>
      <c r="L302" s="182">
        <v>1212389.3805309737</v>
      </c>
      <c r="M302" s="182">
        <v>157610.61946902657</v>
      </c>
      <c r="N302" s="220">
        <v>1370000</v>
      </c>
      <c r="O302" s="80" t="s">
        <v>578</v>
      </c>
      <c r="P302" s="80" t="s">
        <v>2</v>
      </c>
      <c r="Q302" s="80" t="s">
        <v>701</v>
      </c>
      <c r="R302" s="322">
        <v>44927</v>
      </c>
      <c r="S302" s="295"/>
      <c r="T302" s="80"/>
      <c r="U302" s="197" t="s">
        <v>1401</v>
      </c>
      <c r="V302" s="239">
        <f t="shared" si="8"/>
        <v>4.2222277357475979E-5</v>
      </c>
    </row>
    <row r="303" spans="1:22" ht="24.9" customHeight="1" x14ac:dyDescent="0.3">
      <c r="A303" s="213">
        <f t="shared" si="9"/>
        <v>299</v>
      </c>
      <c r="B303" s="214" t="s">
        <v>344</v>
      </c>
      <c r="C303" s="214" t="s">
        <v>690</v>
      </c>
      <c r="D303" s="214" t="s">
        <v>697</v>
      </c>
      <c r="E303" s="197" t="s">
        <v>698</v>
      </c>
      <c r="F303" s="214" t="s">
        <v>714</v>
      </c>
      <c r="G303" s="197" t="s">
        <v>715</v>
      </c>
      <c r="H303" s="197"/>
      <c r="I303" s="182">
        <v>1730088.4955752215</v>
      </c>
      <c r="J303" s="182">
        <v>224911.5044247788</v>
      </c>
      <c r="K303" s="220">
        <v>1955000</v>
      </c>
      <c r="L303" s="182">
        <v>1730088.4955752215</v>
      </c>
      <c r="M303" s="182">
        <v>224911.5044247788</v>
      </c>
      <c r="N303" s="220">
        <v>1955000</v>
      </c>
      <c r="O303" s="80" t="s">
        <v>578</v>
      </c>
      <c r="P303" s="80" t="s">
        <v>2</v>
      </c>
      <c r="Q303" s="80" t="s">
        <v>701</v>
      </c>
      <c r="R303" s="322">
        <v>44927</v>
      </c>
      <c r="S303" s="295"/>
      <c r="T303" s="80"/>
      <c r="U303" s="197" t="s">
        <v>1370</v>
      </c>
      <c r="V303" s="239">
        <f t="shared" si="8"/>
        <v>6.0251497980923753E-5</v>
      </c>
    </row>
    <row r="304" spans="1:22" ht="24.9" customHeight="1" x14ac:dyDescent="0.3">
      <c r="A304" s="213">
        <f t="shared" si="9"/>
        <v>300</v>
      </c>
      <c r="B304" s="214" t="s">
        <v>344</v>
      </c>
      <c r="C304" s="214" t="s">
        <v>690</v>
      </c>
      <c r="D304" s="214" t="s">
        <v>697</v>
      </c>
      <c r="E304" s="197" t="s">
        <v>698</v>
      </c>
      <c r="F304" s="214" t="s">
        <v>716</v>
      </c>
      <c r="G304" s="197" t="s">
        <v>717</v>
      </c>
      <c r="H304" s="197"/>
      <c r="I304" s="182">
        <v>3030973.4513274338</v>
      </c>
      <c r="J304" s="182">
        <v>394026.54867256642</v>
      </c>
      <c r="K304" s="220">
        <v>3425000</v>
      </c>
      <c r="L304" s="182">
        <v>3030973.4513274338</v>
      </c>
      <c r="M304" s="182">
        <v>394026.54867256642</v>
      </c>
      <c r="N304" s="220">
        <v>3425000</v>
      </c>
      <c r="O304" s="80" t="s">
        <v>578</v>
      </c>
      <c r="P304" s="80" t="s">
        <v>2</v>
      </c>
      <c r="Q304" s="80" t="s">
        <v>701</v>
      </c>
      <c r="R304" s="322">
        <v>44958</v>
      </c>
      <c r="S304" s="295"/>
      <c r="T304" s="80"/>
      <c r="U304" s="197" t="s">
        <v>1401</v>
      </c>
      <c r="V304" s="239">
        <f t="shared" si="8"/>
        <v>1.0555569339368995E-4</v>
      </c>
    </row>
    <row r="305" spans="1:22" ht="24.9" customHeight="1" x14ac:dyDescent="0.3">
      <c r="A305" s="213">
        <f t="shared" si="9"/>
        <v>301</v>
      </c>
      <c r="B305" s="214" t="s">
        <v>344</v>
      </c>
      <c r="C305" s="214" t="s">
        <v>690</v>
      </c>
      <c r="D305" s="214" t="s">
        <v>697</v>
      </c>
      <c r="E305" s="197" t="s">
        <v>698</v>
      </c>
      <c r="F305" s="214" t="s">
        <v>718</v>
      </c>
      <c r="G305" s="197" t="s">
        <v>719</v>
      </c>
      <c r="H305" s="197"/>
      <c r="I305" s="182">
        <v>2331858.4070796464</v>
      </c>
      <c r="J305" s="182">
        <v>303141.59292035404</v>
      </c>
      <c r="K305" s="220">
        <v>2635000</v>
      </c>
      <c r="L305" s="182">
        <v>2331858.4070796464</v>
      </c>
      <c r="M305" s="182">
        <v>303141.59292035404</v>
      </c>
      <c r="N305" s="220">
        <v>2635000</v>
      </c>
      <c r="O305" s="80" t="s">
        <v>578</v>
      </c>
      <c r="P305" s="80" t="s">
        <v>2</v>
      </c>
      <c r="Q305" s="80" t="s">
        <v>701</v>
      </c>
      <c r="R305" s="322">
        <v>45047</v>
      </c>
      <c r="S305" s="295"/>
      <c r="T305" s="80"/>
      <c r="U305" s="197" t="s">
        <v>1402</v>
      </c>
      <c r="V305" s="239">
        <f t="shared" si="8"/>
        <v>8.1208540756897227E-5</v>
      </c>
    </row>
    <row r="306" spans="1:22" ht="24.9" customHeight="1" x14ac:dyDescent="0.3">
      <c r="A306" s="213">
        <f t="shared" si="9"/>
        <v>302</v>
      </c>
      <c r="B306" s="214" t="s">
        <v>344</v>
      </c>
      <c r="C306" s="214" t="s">
        <v>690</v>
      </c>
      <c r="D306" s="214" t="s">
        <v>697</v>
      </c>
      <c r="E306" s="197" t="s">
        <v>698</v>
      </c>
      <c r="F306" s="214" t="s">
        <v>720</v>
      </c>
      <c r="G306" s="197" t="s">
        <v>721</v>
      </c>
      <c r="H306" s="197"/>
      <c r="I306" s="182">
        <v>10911504.424778761</v>
      </c>
      <c r="J306" s="182">
        <v>1418495.5752212391</v>
      </c>
      <c r="K306" s="220">
        <v>12330000</v>
      </c>
      <c r="L306" s="182">
        <v>10911504.424778761</v>
      </c>
      <c r="M306" s="182">
        <v>1418495.5752212391</v>
      </c>
      <c r="N306" s="220">
        <v>12330000</v>
      </c>
      <c r="O306" s="80" t="s">
        <v>578</v>
      </c>
      <c r="P306" s="80" t="s">
        <v>2</v>
      </c>
      <c r="Q306" s="80" t="s">
        <v>139</v>
      </c>
      <c r="R306" s="322">
        <v>45078</v>
      </c>
      <c r="S306" s="295"/>
      <c r="T306" s="80"/>
      <c r="U306" s="197" t="s">
        <v>1401</v>
      </c>
      <c r="V306" s="239">
        <f t="shared" si="8"/>
        <v>3.8000049621728381E-4</v>
      </c>
    </row>
    <row r="307" spans="1:22" ht="24.9" customHeight="1" x14ac:dyDescent="0.3">
      <c r="A307" s="213">
        <f t="shared" si="9"/>
        <v>303</v>
      </c>
      <c r="B307" s="214" t="s">
        <v>344</v>
      </c>
      <c r="C307" s="214" t="s">
        <v>690</v>
      </c>
      <c r="D307" s="214" t="s">
        <v>697</v>
      </c>
      <c r="E307" s="197" t="s">
        <v>698</v>
      </c>
      <c r="F307" s="214" t="s">
        <v>722</v>
      </c>
      <c r="G307" s="197" t="s">
        <v>723</v>
      </c>
      <c r="H307" s="197"/>
      <c r="I307" s="182">
        <v>446902.6548672567</v>
      </c>
      <c r="J307" s="182">
        <v>58097.345132743372</v>
      </c>
      <c r="K307" s="220">
        <v>505000</v>
      </c>
      <c r="L307" s="182">
        <v>446902.6548672567</v>
      </c>
      <c r="M307" s="182">
        <v>58097.345132743372</v>
      </c>
      <c r="N307" s="220">
        <v>505000</v>
      </c>
      <c r="O307" s="80" t="s">
        <v>578</v>
      </c>
      <c r="P307" s="80" t="s">
        <v>2</v>
      </c>
      <c r="Q307" s="80" t="s">
        <v>701</v>
      </c>
      <c r="R307" s="322">
        <v>44927</v>
      </c>
      <c r="S307" s="295"/>
      <c r="T307" s="80"/>
      <c r="U307" s="197" t="s">
        <v>1401</v>
      </c>
      <c r="V307" s="239">
        <f t="shared" si="8"/>
        <v>1.5563686179215597E-5</v>
      </c>
    </row>
    <row r="308" spans="1:22" ht="24.9" customHeight="1" x14ac:dyDescent="0.3">
      <c r="A308" s="213">
        <f t="shared" si="9"/>
        <v>304</v>
      </c>
      <c r="B308" s="214" t="s">
        <v>724</v>
      </c>
      <c r="C308" s="214" t="s">
        <v>725</v>
      </c>
      <c r="D308" s="214" t="s">
        <v>726</v>
      </c>
      <c r="E308" s="197" t="s">
        <v>727</v>
      </c>
      <c r="F308" s="214" t="s">
        <v>728</v>
      </c>
      <c r="G308" s="197" t="s">
        <v>729</v>
      </c>
      <c r="H308" s="197"/>
      <c r="I308" s="182">
        <v>7384955.7522123903</v>
      </c>
      <c r="J308" s="182">
        <v>960044.24778761074</v>
      </c>
      <c r="K308" s="220">
        <v>8345000</v>
      </c>
      <c r="L308" s="182">
        <v>7384955.7522123903</v>
      </c>
      <c r="M308" s="182">
        <v>960044.24778761074</v>
      </c>
      <c r="N308" s="220">
        <v>8345000</v>
      </c>
      <c r="O308" s="80" t="s">
        <v>578</v>
      </c>
      <c r="P308" s="80" t="s">
        <v>2</v>
      </c>
      <c r="Q308" s="80" t="s">
        <v>139</v>
      </c>
      <c r="R308" s="322">
        <v>45017</v>
      </c>
      <c r="S308" s="295"/>
      <c r="T308" s="80"/>
      <c r="U308" s="197" t="s">
        <v>1403</v>
      </c>
      <c r="V308" s="239">
        <f t="shared" si="8"/>
        <v>2.5718606171396864E-4</v>
      </c>
    </row>
    <row r="309" spans="1:22" ht="24.9" customHeight="1" x14ac:dyDescent="0.3">
      <c r="A309" s="213">
        <f t="shared" si="9"/>
        <v>305</v>
      </c>
      <c r="B309" s="214" t="s">
        <v>724</v>
      </c>
      <c r="C309" s="214" t="s">
        <v>730</v>
      </c>
      <c r="D309" s="214" t="s">
        <v>730</v>
      </c>
      <c r="E309" s="197" t="s">
        <v>731</v>
      </c>
      <c r="F309" s="214" t="s">
        <v>732</v>
      </c>
      <c r="G309" s="197" t="s">
        <v>733</v>
      </c>
      <c r="H309" s="197"/>
      <c r="I309" s="182">
        <v>159429203.53982303</v>
      </c>
      <c r="J309" s="182">
        <v>20725796.460176993</v>
      </c>
      <c r="K309" s="220">
        <v>180155000</v>
      </c>
      <c r="L309" s="182">
        <v>159429203.53982303</v>
      </c>
      <c r="M309" s="182">
        <v>20725796.460176993</v>
      </c>
      <c r="N309" s="220">
        <v>180155000</v>
      </c>
      <c r="O309" s="80" t="s">
        <v>617</v>
      </c>
      <c r="P309" s="80" t="s">
        <v>2</v>
      </c>
      <c r="Q309" s="80" t="s">
        <v>139</v>
      </c>
      <c r="R309" s="322">
        <v>45108</v>
      </c>
      <c r="S309" s="295"/>
      <c r="T309" s="80"/>
      <c r="U309" s="197" t="s">
        <v>1404</v>
      </c>
      <c r="V309" s="239">
        <f t="shared" si="8"/>
        <v>5.5522294725080914E-3</v>
      </c>
    </row>
    <row r="310" spans="1:22" ht="51.75" customHeight="1" x14ac:dyDescent="0.3">
      <c r="A310" s="213">
        <f t="shared" si="9"/>
        <v>306</v>
      </c>
      <c r="B310" s="214" t="s">
        <v>734</v>
      </c>
      <c r="C310" s="214" t="s">
        <v>735</v>
      </c>
      <c r="D310" s="214" t="s">
        <v>735</v>
      </c>
      <c r="E310" s="197" t="s">
        <v>736</v>
      </c>
      <c r="F310" s="214" t="s">
        <v>737</v>
      </c>
      <c r="G310" s="197" t="s">
        <v>1405</v>
      </c>
      <c r="H310" s="197"/>
      <c r="I310" s="182">
        <v>909292035.3982302</v>
      </c>
      <c r="J310" s="182">
        <v>118207964.60176992</v>
      </c>
      <c r="K310" s="220">
        <v>1027500000</v>
      </c>
      <c r="L310" s="182">
        <v>0</v>
      </c>
      <c r="M310" s="182">
        <v>0</v>
      </c>
      <c r="N310" s="220">
        <v>0</v>
      </c>
      <c r="O310" s="80" t="s">
        <v>617</v>
      </c>
      <c r="P310" s="80" t="s">
        <v>2</v>
      </c>
      <c r="Q310" s="80" t="s">
        <v>139</v>
      </c>
      <c r="R310" s="322">
        <v>44986</v>
      </c>
      <c r="S310" s="295"/>
      <c r="T310" s="80"/>
      <c r="U310" s="197" t="s">
        <v>1425</v>
      </c>
      <c r="V310" s="239">
        <f t="shared" si="8"/>
        <v>3.1666708018106983E-2</v>
      </c>
    </row>
    <row r="311" spans="1:22" ht="40.5" customHeight="1" x14ac:dyDescent="0.3">
      <c r="A311" s="213">
        <f t="shared" si="9"/>
        <v>307</v>
      </c>
      <c r="B311" s="214" t="s">
        <v>738</v>
      </c>
      <c r="C311" s="214" t="s">
        <v>739</v>
      </c>
      <c r="D311" s="214" t="s">
        <v>740</v>
      </c>
      <c r="E311" s="197" t="s">
        <v>741</v>
      </c>
      <c r="F311" s="214" t="s">
        <v>742</v>
      </c>
      <c r="G311" s="197" t="s">
        <v>743</v>
      </c>
      <c r="H311" s="197"/>
      <c r="I311" s="182">
        <v>135146017.69911507</v>
      </c>
      <c r="J311" s="182">
        <v>17568982.300884958</v>
      </c>
      <c r="K311" s="220">
        <v>152715000</v>
      </c>
      <c r="L311" s="182">
        <v>67573008.849557534</v>
      </c>
      <c r="M311" s="182">
        <v>8784491.1504424792</v>
      </c>
      <c r="N311" s="220">
        <v>76357500</v>
      </c>
      <c r="O311" s="80" t="s">
        <v>617</v>
      </c>
      <c r="P311" s="80" t="s">
        <v>2</v>
      </c>
      <c r="Q311" s="80" t="s">
        <v>139</v>
      </c>
      <c r="R311" s="322">
        <v>45108</v>
      </c>
      <c r="S311" s="295"/>
      <c r="T311" s="80"/>
      <c r="U311" s="197" t="s">
        <v>1426</v>
      </c>
      <c r="V311" s="239">
        <f t="shared" si="8"/>
        <v>4.706551158136456E-3</v>
      </c>
    </row>
    <row r="312" spans="1:22" ht="39.9" customHeight="1" x14ac:dyDescent="0.3">
      <c r="A312" s="213">
        <f t="shared" si="9"/>
        <v>308</v>
      </c>
      <c r="B312" s="267" t="s">
        <v>1319</v>
      </c>
      <c r="C312" s="267" t="s">
        <v>746</v>
      </c>
      <c r="D312" s="267" t="s">
        <v>1212</v>
      </c>
      <c r="E312" s="82" t="s">
        <v>1322</v>
      </c>
      <c r="F312" s="267" t="s">
        <v>756</v>
      </c>
      <c r="G312" s="82" t="s">
        <v>975</v>
      </c>
      <c r="H312" s="82">
        <v>1</v>
      </c>
      <c r="I312" s="153">
        <v>1575836615.3846152</v>
      </c>
      <c r="J312" s="153">
        <v>0</v>
      </c>
      <c r="K312" s="153">
        <v>1575837000</v>
      </c>
      <c r="L312" s="153">
        <v>1575837000</v>
      </c>
      <c r="M312" s="153">
        <v>0</v>
      </c>
      <c r="N312" s="153">
        <v>1575837000</v>
      </c>
      <c r="O312" s="154" t="s">
        <v>356</v>
      </c>
      <c r="P312" s="82" t="s">
        <v>2</v>
      </c>
      <c r="Q312" s="82" t="s">
        <v>701</v>
      </c>
      <c r="R312" s="317">
        <v>44927</v>
      </c>
      <c r="S312" s="267" t="s">
        <v>1182</v>
      </c>
      <c r="T312" s="82"/>
      <c r="U312" s="82" t="s">
        <v>1176</v>
      </c>
      <c r="V312" s="239">
        <f t="shared" si="8"/>
        <v>4.8566005024943702E-2</v>
      </c>
    </row>
    <row r="313" spans="1:22" ht="39.9" customHeight="1" x14ac:dyDescent="0.3">
      <c r="A313" s="213">
        <f t="shared" si="9"/>
        <v>309</v>
      </c>
      <c r="B313" s="267" t="s">
        <v>1319</v>
      </c>
      <c r="C313" s="267" t="s">
        <v>746</v>
      </c>
      <c r="D313" s="267" t="s">
        <v>1213</v>
      </c>
      <c r="E313" s="82" t="s">
        <v>1322</v>
      </c>
      <c r="F313" s="267" t="s">
        <v>757</v>
      </c>
      <c r="G313" s="82" t="s">
        <v>976</v>
      </c>
      <c r="H313" s="82">
        <v>1</v>
      </c>
      <c r="I313" s="153">
        <v>1477147016.7263</v>
      </c>
      <c r="J313" s="153">
        <v>59085880.669052005</v>
      </c>
      <c r="K313" s="153">
        <v>1536233000</v>
      </c>
      <c r="L313" s="153">
        <v>291327000</v>
      </c>
      <c r="M313" s="153">
        <v>11653080</v>
      </c>
      <c r="N313" s="153">
        <v>302980080</v>
      </c>
      <c r="O313" s="82" t="s">
        <v>356</v>
      </c>
      <c r="P313" s="82" t="s">
        <v>2</v>
      </c>
      <c r="Q313" s="82" t="s">
        <v>1177</v>
      </c>
      <c r="R313" s="317">
        <v>45200</v>
      </c>
      <c r="S313" s="267" t="s">
        <v>1182</v>
      </c>
      <c r="T313" s="82"/>
      <c r="U313" s="82" t="s">
        <v>1176</v>
      </c>
      <c r="V313" s="239">
        <f t="shared" si="8"/>
        <v>4.7345442198326565E-2</v>
      </c>
    </row>
    <row r="314" spans="1:22" ht="39.9" customHeight="1" x14ac:dyDescent="0.3">
      <c r="A314" s="213">
        <f t="shared" si="9"/>
        <v>310</v>
      </c>
      <c r="B314" s="267" t="s">
        <v>747</v>
      </c>
      <c r="C314" s="267" t="s">
        <v>150</v>
      </c>
      <c r="D314" s="268" t="s">
        <v>1214</v>
      </c>
      <c r="E314" s="82" t="s">
        <v>749</v>
      </c>
      <c r="F314" s="267" t="s">
        <v>1439</v>
      </c>
      <c r="G314" s="82" t="s">
        <v>977</v>
      </c>
      <c r="H314" s="82">
        <v>1</v>
      </c>
      <c r="I314" s="153">
        <v>696069963.71681416</v>
      </c>
      <c r="J314" s="153">
        <v>90489095.28318584</v>
      </c>
      <c r="K314" s="153">
        <v>786560000</v>
      </c>
      <c r="L314" s="153">
        <v>162615000</v>
      </c>
      <c r="M314" s="153">
        <v>21139950</v>
      </c>
      <c r="N314" s="153">
        <v>183754950</v>
      </c>
      <c r="O314" s="82"/>
      <c r="P314" s="82" t="s">
        <v>2</v>
      </c>
      <c r="Q314" s="82" t="s">
        <v>1177</v>
      </c>
      <c r="R314" s="317">
        <v>45139</v>
      </c>
      <c r="S314" s="267" t="s">
        <v>1183</v>
      </c>
      <c r="T314" s="82"/>
      <c r="U314" s="82" t="s">
        <v>1176</v>
      </c>
      <c r="V314" s="239">
        <f t="shared" si="8"/>
        <v>2.4241134655690735E-2</v>
      </c>
    </row>
    <row r="315" spans="1:22" ht="39.9" customHeight="1" x14ac:dyDescent="0.3">
      <c r="A315" s="213">
        <f t="shared" si="9"/>
        <v>311</v>
      </c>
      <c r="B315" s="267" t="s">
        <v>747</v>
      </c>
      <c r="C315" s="267" t="s">
        <v>150</v>
      </c>
      <c r="D315" s="267" t="s">
        <v>744</v>
      </c>
      <c r="E315" s="82" t="s">
        <v>750</v>
      </c>
      <c r="F315" s="267" t="s">
        <v>758</v>
      </c>
      <c r="G315" s="82" t="s">
        <v>978</v>
      </c>
      <c r="H315" s="82">
        <v>1</v>
      </c>
      <c r="I315" s="153">
        <v>329600000</v>
      </c>
      <c r="J315" s="153">
        <v>42848000</v>
      </c>
      <c r="K315" s="153">
        <v>372448000</v>
      </c>
      <c r="L315" s="153">
        <v>259103000</v>
      </c>
      <c r="M315" s="153">
        <v>33683390</v>
      </c>
      <c r="N315" s="153">
        <v>292786390</v>
      </c>
      <c r="O315" s="82"/>
      <c r="P315" s="82" t="s">
        <v>2</v>
      </c>
      <c r="Q315" s="82" t="s">
        <v>1177</v>
      </c>
      <c r="R315" s="317">
        <v>44986</v>
      </c>
      <c r="S315" s="267" t="s">
        <v>1183</v>
      </c>
      <c r="T315" s="82"/>
      <c r="U315" s="82" t="s">
        <v>1176</v>
      </c>
      <c r="V315" s="239">
        <f t="shared" si="8"/>
        <v>1.147854215856731E-2</v>
      </c>
    </row>
    <row r="316" spans="1:22" ht="24.9" customHeight="1" x14ac:dyDescent="0.3">
      <c r="A316" s="213">
        <f t="shared" si="9"/>
        <v>312</v>
      </c>
      <c r="B316" s="267" t="s">
        <v>747</v>
      </c>
      <c r="C316" s="267" t="s">
        <v>150</v>
      </c>
      <c r="D316" s="267" t="s">
        <v>1215</v>
      </c>
      <c r="E316" s="82" t="s">
        <v>749</v>
      </c>
      <c r="F316" s="267" t="s">
        <v>759</v>
      </c>
      <c r="G316" s="82" t="s">
        <v>979</v>
      </c>
      <c r="H316" s="82">
        <v>2</v>
      </c>
      <c r="I316" s="153">
        <v>289519360</v>
      </c>
      <c r="J316" s="153">
        <v>0</v>
      </c>
      <c r="K316" s="153">
        <v>289520000</v>
      </c>
      <c r="L316" s="153">
        <v>289520000</v>
      </c>
      <c r="M316" s="153">
        <v>0</v>
      </c>
      <c r="N316" s="153">
        <v>289520000</v>
      </c>
      <c r="O316" s="82"/>
      <c r="P316" s="82" t="s">
        <v>2</v>
      </c>
      <c r="Q316" s="82" t="s">
        <v>1178</v>
      </c>
      <c r="R316" s="317">
        <v>45017</v>
      </c>
      <c r="S316" s="267" t="s">
        <v>345</v>
      </c>
      <c r="T316" s="82"/>
      <c r="U316" s="82" t="s">
        <v>1176</v>
      </c>
      <c r="V316" s="239">
        <f t="shared" si="8"/>
        <v>8.9227691536762372E-3</v>
      </c>
    </row>
    <row r="317" spans="1:22" ht="24.9" customHeight="1" x14ac:dyDescent="0.3">
      <c r="A317" s="213">
        <f t="shared" si="9"/>
        <v>313</v>
      </c>
      <c r="B317" s="267" t="s">
        <v>747</v>
      </c>
      <c r="C317" s="267" t="s">
        <v>6</v>
      </c>
      <c r="D317" s="267" t="s">
        <v>6</v>
      </c>
      <c r="E317" s="82" t="s">
        <v>751</v>
      </c>
      <c r="F317" s="267" t="s">
        <v>760</v>
      </c>
      <c r="G317" s="82" t="s">
        <v>980</v>
      </c>
      <c r="H317" s="82">
        <v>1</v>
      </c>
      <c r="I317" s="153">
        <v>232251327.43362835</v>
      </c>
      <c r="J317" s="153">
        <v>30192672.566371687</v>
      </c>
      <c r="K317" s="153">
        <v>262444000</v>
      </c>
      <c r="L317" s="153">
        <v>232252000</v>
      </c>
      <c r="M317" s="153">
        <v>30192672.56637165</v>
      </c>
      <c r="N317" s="153">
        <v>262444000.00000003</v>
      </c>
      <c r="O317" s="154"/>
      <c r="P317" s="82" t="s">
        <v>2</v>
      </c>
      <c r="Q317" s="82" t="s">
        <v>1177</v>
      </c>
      <c r="R317" s="317">
        <v>44958</v>
      </c>
      <c r="S317" s="267" t="s">
        <v>1183</v>
      </c>
      <c r="T317" s="82"/>
      <c r="U317" s="82" t="s">
        <v>1176</v>
      </c>
      <c r="V317" s="239">
        <f t="shared" si="8"/>
        <v>8.0883090210258583E-3</v>
      </c>
    </row>
    <row r="318" spans="1:22" ht="24.9" customHeight="1" x14ac:dyDescent="0.3">
      <c r="A318" s="213">
        <f t="shared" si="9"/>
        <v>314</v>
      </c>
      <c r="B318" s="267" t="s">
        <v>1319</v>
      </c>
      <c r="C318" s="267" t="s">
        <v>746</v>
      </c>
      <c r="D318" s="268" t="s">
        <v>1215</v>
      </c>
      <c r="E318" s="82" t="s">
        <v>1322</v>
      </c>
      <c r="F318" s="267" t="s">
        <v>761</v>
      </c>
      <c r="G318" s="82" t="s">
        <v>981</v>
      </c>
      <c r="H318" s="82">
        <v>1</v>
      </c>
      <c r="I318" s="153">
        <v>238823880</v>
      </c>
      <c r="J318" s="153">
        <v>9552955.2000000011</v>
      </c>
      <c r="K318" s="153">
        <f>+I318+J318</f>
        <v>248376835.19999999</v>
      </c>
      <c r="L318" s="153">
        <v>238824000</v>
      </c>
      <c r="M318" s="153">
        <f>+L318*4%</f>
        <v>9552960</v>
      </c>
      <c r="N318" s="153">
        <f>+L318+M318</f>
        <v>248376960</v>
      </c>
      <c r="O318" s="82" t="s">
        <v>356</v>
      </c>
      <c r="P318" s="82" t="s">
        <v>2</v>
      </c>
      <c r="Q318" s="82" t="s">
        <v>1177</v>
      </c>
      <c r="R318" s="317">
        <v>44927</v>
      </c>
      <c r="S318" s="267" t="s">
        <v>1182</v>
      </c>
      <c r="T318" s="82"/>
      <c r="U318" s="82" t="s">
        <v>1176</v>
      </c>
      <c r="V318" s="239">
        <f t="shared" si="8"/>
        <v>7.6547705291872279E-3</v>
      </c>
    </row>
    <row r="319" spans="1:22" ht="24.9" customHeight="1" x14ac:dyDescent="0.3">
      <c r="A319" s="213">
        <f t="shared" si="9"/>
        <v>315</v>
      </c>
      <c r="B319" s="333" t="s">
        <v>266</v>
      </c>
      <c r="C319" s="267" t="s">
        <v>675</v>
      </c>
      <c r="D319" s="267" t="s">
        <v>1217</v>
      </c>
      <c r="E319" s="82" t="s">
        <v>752</v>
      </c>
      <c r="F319" s="267" t="s">
        <v>762</v>
      </c>
      <c r="G319" s="82" t="s">
        <v>982</v>
      </c>
      <c r="H319" s="82">
        <v>1</v>
      </c>
      <c r="I319" s="153">
        <v>232489924.74999997</v>
      </c>
      <c r="J319" s="153">
        <v>0</v>
      </c>
      <c r="K319" s="153">
        <v>232490000</v>
      </c>
      <c r="L319" s="153">
        <v>232490000</v>
      </c>
      <c r="M319" s="153">
        <v>0</v>
      </c>
      <c r="N319" s="153">
        <v>232490000</v>
      </c>
      <c r="O319" s="82"/>
      <c r="P319" s="82" t="s">
        <v>2</v>
      </c>
      <c r="Q319" s="82" t="s">
        <v>1177</v>
      </c>
      <c r="R319" s="317">
        <v>45170</v>
      </c>
      <c r="S319" s="267" t="s">
        <v>1184</v>
      </c>
      <c r="T319" s="82"/>
      <c r="U319" s="82" t="s">
        <v>1176</v>
      </c>
      <c r="V319" s="239">
        <f t="shared" si="8"/>
        <v>7.1651512867442263E-3</v>
      </c>
    </row>
    <row r="320" spans="1:22" ht="24.9" customHeight="1" x14ac:dyDescent="0.3">
      <c r="A320" s="213">
        <f t="shared" si="9"/>
        <v>316</v>
      </c>
      <c r="B320" s="267" t="s">
        <v>747</v>
      </c>
      <c r="C320" s="267" t="s">
        <v>150</v>
      </c>
      <c r="D320" s="267" t="s">
        <v>1215</v>
      </c>
      <c r="E320" s="82" t="s">
        <v>749</v>
      </c>
      <c r="F320" s="267" t="s">
        <v>763</v>
      </c>
      <c r="G320" s="82" t="s">
        <v>983</v>
      </c>
      <c r="H320" s="82">
        <v>1</v>
      </c>
      <c r="I320" s="153">
        <v>224523403.51999998</v>
      </c>
      <c r="J320" s="153">
        <v>0</v>
      </c>
      <c r="K320" s="153">
        <v>224524000</v>
      </c>
      <c r="L320" s="153">
        <v>224524000</v>
      </c>
      <c r="M320" s="153">
        <v>0</v>
      </c>
      <c r="N320" s="153">
        <v>224524000</v>
      </c>
      <c r="O320" s="82"/>
      <c r="P320" s="82" t="s">
        <v>2</v>
      </c>
      <c r="Q320" s="82" t="s">
        <v>1178</v>
      </c>
      <c r="R320" s="317">
        <v>45017</v>
      </c>
      <c r="S320" s="267" t="s">
        <v>1185</v>
      </c>
      <c r="T320" s="82"/>
      <c r="U320" s="82" t="s">
        <v>1176</v>
      </c>
      <c r="V320" s="239">
        <f t="shared" si="8"/>
        <v>6.9196456944598077E-3</v>
      </c>
    </row>
    <row r="321" spans="1:22" ht="24.9" customHeight="1" x14ac:dyDescent="0.3">
      <c r="A321" s="213">
        <f t="shared" si="9"/>
        <v>317</v>
      </c>
      <c r="B321" s="267" t="s">
        <v>1319</v>
      </c>
      <c r="C321" s="267" t="s">
        <v>746</v>
      </c>
      <c r="D321" s="267" t="s">
        <v>1218</v>
      </c>
      <c r="E321" s="82" t="s">
        <v>1322</v>
      </c>
      <c r="F321" s="267" t="s">
        <v>764</v>
      </c>
      <c r="G321" s="82" t="s">
        <v>984</v>
      </c>
      <c r="H321" s="82">
        <v>1</v>
      </c>
      <c r="I321" s="153">
        <v>177160000</v>
      </c>
      <c r="J321" s="153">
        <v>7086400</v>
      </c>
      <c r="K321" s="153">
        <v>184247000</v>
      </c>
      <c r="L321" s="153">
        <v>10827000</v>
      </c>
      <c r="M321" s="153">
        <v>433080</v>
      </c>
      <c r="N321" s="153">
        <v>11260080</v>
      </c>
      <c r="O321" s="82" t="s">
        <v>356</v>
      </c>
      <c r="P321" s="82" t="s">
        <v>2</v>
      </c>
      <c r="Q321" s="82" t="s">
        <v>1177</v>
      </c>
      <c r="R321" s="317">
        <v>45261</v>
      </c>
      <c r="S321" s="267" t="s">
        <v>1182</v>
      </c>
      <c r="T321" s="82"/>
      <c r="U321" s="82" t="s">
        <v>1176</v>
      </c>
      <c r="V321" s="239">
        <f t="shared" si="8"/>
        <v>5.678341559330567E-3</v>
      </c>
    </row>
    <row r="322" spans="1:22" ht="24.9" customHeight="1" x14ac:dyDescent="0.3">
      <c r="A322" s="213">
        <f t="shared" si="9"/>
        <v>318</v>
      </c>
      <c r="B322" s="267" t="s">
        <v>747</v>
      </c>
      <c r="C322" s="267" t="s">
        <v>150</v>
      </c>
      <c r="D322" s="268" t="s">
        <v>1214</v>
      </c>
      <c r="E322" s="82" t="s">
        <v>749</v>
      </c>
      <c r="F322" s="267" t="s">
        <v>1447</v>
      </c>
      <c r="G322" s="82" t="s">
        <v>985</v>
      </c>
      <c r="H322" s="82">
        <v>1</v>
      </c>
      <c r="I322" s="153">
        <v>139569648.67256638</v>
      </c>
      <c r="J322" s="153">
        <v>18144054.327433631</v>
      </c>
      <c r="K322" s="153">
        <v>157714000</v>
      </c>
      <c r="L322" s="153">
        <v>9542000</v>
      </c>
      <c r="M322" s="153">
        <v>1240460</v>
      </c>
      <c r="N322" s="153">
        <v>10782460</v>
      </c>
      <c r="O322" s="82"/>
      <c r="P322" s="82" t="s">
        <v>2</v>
      </c>
      <c r="Q322" s="82" t="s">
        <v>1177</v>
      </c>
      <c r="R322" s="317">
        <v>44927</v>
      </c>
      <c r="S322" s="267" t="s">
        <v>1183</v>
      </c>
      <c r="T322" s="82"/>
      <c r="U322" s="82" t="s">
        <v>1176</v>
      </c>
      <c r="V322" s="239">
        <f t="shared" si="8"/>
        <v>4.8606162417204135E-3</v>
      </c>
    </row>
    <row r="323" spans="1:22" ht="24.9" customHeight="1" x14ac:dyDescent="0.3">
      <c r="A323" s="213">
        <f t="shared" si="9"/>
        <v>319</v>
      </c>
      <c r="B323" s="267" t="s">
        <v>747</v>
      </c>
      <c r="C323" s="267" t="s">
        <v>6</v>
      </c>
      <c r="D323" s="267" t="s">
        <v>6</v>
      </c>
      <c r="E323" s="82" t="s">
        <v>751</v>
      </c>
      <c r="F323" s="267" t="s">
        <v>765</v>
      </c>
      <c r="G323" s="82" t="s">
        <v>986</v>
      </c>
      <c r="H323" s="82">
        <v>1</v>
      </c>
      <c r="I323" s="153">
        <v>223420353.98230091</v>
      </c>
      <c r="J323" s="153">
        <v>29044646.017699119</v>
      </c>
      <c r="K323" s="153">
        <v>252465000</v>
      </c>
      <c r="L323" s="153">
        <v>167566000</v>
      </c>
      <c r="M323" s="153">
        <v>21783513.274336278</v>
      </c>
      <c r="N323" s="153">
        <v>189349000</v>
      </c>
      <c r="O323" s="154" t="s">
        <v>356</v>
      </c>
      <c r="P323" s="82" t="s">
        <v>2</v>
      </c>
      <c r="Q323" s="82" t="s">
        <v>1177</v>
      </c>
      <c r="R323" s="317">
        <v>44986</v>
      </c>
      <c r="S323" s="267" t="s">
        <v>1186</v>
      </c>
      <c r="T323" s="82" t="s">
        <v>1430</v>
      </c>
      <c r="U323" s="82" t="s">
        <v>1176</v>
      </c>
      <c r="V323" s="239">
        <f t="shared" si="8"/>
        <v>7.7807644182884472E-3</v>
      </c>
    </row>
    <row r="324" spans="1:22" ht="24.9" customHeight="1" x14ac:dyDescent="0.3">
      <c r="A324" s="213">
        <f t="shared" si="9"/>
        <v>320</v>
      </c>
      <c r="B324" s="267" t="s">
        <v>1319</v>
      </c>
      <c r="C324" s="267" t="s">
        <v>746</v>
      </c>
      <c r="D324" s="267" t="s">
        <v>1212</v>
      </c>
      <c r="E324" s="82" t="s">
        <v>1322</v>
      </c>
      <c r="F324" s="267" t="s">
        <v>766</v>
      </c>
      <c r="G324" s="82" t="s">
        <v>975</v>
      </c>
      <c r="H324" s="82">
        <v>1</v>
      </c>
      <c r="I324" s="153">
        <v>168365384.61538461</v>
      </c>
      <c r="J324" s="153">
        <v>0</v>
      </c>
      <c r="K324" s="153">
        <v>168366000</v>
      </c>
      <c r="L324" s="153">
        <v>168366000</v>
      </c>
      <c r="M324" s="153">
        <v>0</v>
      </c>
      <c r="N324" s="153">
        <v>168366000</v>
      </c>
      <c r="O324" s="154" t="s">
        <v>356</v>
      </c>
      <c r="P324" s="82" t="s">
        <v>2</v>
      </c>
      <c r="Q324" s="82" t="s">
        <v>701</v>
      </c>
      <c r="R324" s="317">
        <v>44927</v>
      </c>
      <c r="S324" s="267" t="s">
        <v>1182</v>
      </c>
      <c r="T324" s="82"/>
      <c r="U324" s="82" t="s">
        <v>1176</v>
      </c>
      <c r="V324" s="239">
        <f t="shared" si="8"/>
        <v>5.188902152969928E-3</v>
      </c>
    </row>
    <row r="325" spans="1:22" ht="24.9" customHeight="1" x14ac:dyDescent="0.3">
      <c r="A325" s="213">
        <f t="shared" si="9"/>
        <v>321</v>
      </c>
      <c r="B325" s="267" t="s">
        <v>1319</v>
      </c>
      <c r="C325" s="267" t="s">
        <v>746</v>
      </c>
      <c r="D325" s="267" t="s">
        <v>1219</v>
      </c>
      <c r="E325" s="82" t="s">
        <v>1322</v>
      </c>
      <c r="F325" s="267" t="s">
        <v>767</v>
      </c>
      <c r="G325" s="82" t="s">
        <v>987</v>
      </c>
      <c r="H325" s="82">
        <v>1</v>
      </c>
      <c r="I325" s="153">
        <v>153985000</v>
      </c>
      <c r="J325" s="153">
        <v>6159400</v>
      </c>
      <c r="K325" s="153">
        <v>160145000</v>
      </c>
      <c r="L325" s="153">
        <v>38924000</v>
      </c>
      <c r="M325" s="153">
        <v>1556960</v>
      </c>
      <c r="N325" s="153">
        <v>40480960</v>
      </c>
      <c r="O325" s="82" t="s">
        <v>1174</v>
      </c>
      <c r="P325" s="82" t="s">
        <v>2</v>
      </c>
      <c r="Q325" s="82" t="s">
        <v>1177</v>
      </c>
      <c r="R325" s="317">
        <v>45200</v>
      </c>
      <c r="S325" s="267" t="s">
        <v>1182</v>
      </c>
      <c r="T325" s="82"/>
      <c r="U325" s="82" t="s">
        <v>1176</v>
      </c>
      <c r="V325" s="239">
        <f t="shared" ref="V325:V388" si="10">+K325/$K$688</f>
        <v>4.9355376696445189E-3</v>
      </c>
    </row>
    <row r="326" spans="1:22" ht="24.9" customHeight="1" x14ac:dyDescent="0.3">
      <c r="A326" s="213">
        <f t="shared" si="9"/>
        <v>322</v>
      </c>
      <c r="B326" s="267" t="s">
        <v>747</v>
      </c>
      <c r="C326" s="267" t="s">
        <v>6</v>
      </c>
      <c r="D326" s="267" t="s">
        <v>6</v>
      </c>
      <c r="E326" s="82" t="s">
        <v>751</v>
      </c>
      <c r="F326" s="267" t="s">
        <v>768</v>
      </c>
      <c r="G326" s="82" t="s">
        <v>988</v>
      </c>
      <c r="H326" s="82">
        <v>1</v>
      </c>
      <c r="I326" s="153">
        <v>206194690.26548675</v>
      </c>
      <c r="J326" s="153">
        <v>26805309.734513279</v>
      </c>
      <c r="K326" s="153">
        <v>233000000</v>
      </c>
      <c r="L326" s="153">
        <v>171830000</v>
      </c>
      <c r="M326" s="153">
        <v>22337796.460176975</v>
      </c>
      <c r="N326" s="153">
        <v>194167000</v>
      </c>
      <c r="O326" s="154">
        <v>101100000</v>
      </c>
      <c r="P326" s="82" t="s">
        <v>2</v>
      </c>
      <c r="Q326" s="82" t="s">
        <v>1177</v>
      </c>
      <c r="R326" s="317">
        <v>44986</v>
      </c>
      <c r="S326" s="267" t="s">
        <v>1187</v>
      </c>
      <c r="T326" s="82" t="s">
        <v>1428</v>
      </c>
      <c r="U326" s="82" t="s">
        <v>1176</v>
      </c>
      <c r="V326" s="239">
        <f t="shared" si="10"/>
        <v>7.1808690688262063E-3</v>
      </c>
    </row>
    <row r="327" spans="1:22" ht="24.9" customHeight="1" x14ac:dyDescent="0.3">
      <c r="A327" s="213">
        <f t="shared" ref="A327:A390" si="11">+A326+1</f>
        <v>323</v>
      </c>
      <c r="B327" s="267" t="s">
        <v>747</v>
      </c>
      <c r="C327" s="267" t="s">
        <v>150</v>
      </c>
      <c r="D327" s="267" t="s">
        <v>1215</v>
      </c>
      <c r="E327" s="82" t="s">
        <v>749</v>
      </c>
      <c r="F327" s="267" t="s">
        <v>769</v>
      </c>
      <c r="G327" s="82" t="s">
        <v>989</v>
      </c>
      <c r="H327" s="82">
        <v>2</v>
      </c>
      <c r="I327" s="153">
        <v>145449511.16800001</v>
      </c>
      <c r="J327" s="153">
        <v>0</v>
      </c>
      <c r="K327" s="153">
        <v>145450000</v>
      </c>
      <c r="L327" s="153">
        <v>145450000</v>
      </c>
      <c r="M327" s="153">
        <v>0</v>
      </c>
      <c r="N327" s="153">
        <v>145450000</v>
      </c>
      <c r="O327" s="82"/>
      <c r="P327" s="82" t="s">
        <v>2</v>
      </c>
      <c r="Q327" s="82" t="s">
        <v>1178</v>
      </c>
      <c r="R327" s="317">
        <v>45017</v>
      </c>
      <c r="S327" s="267" t="s">
        <v>1185</v>
      </c>
      <c r="T327" s="82"/>
      <c r="U327" s="82" t="s">
        <v>1176</v>
      </c>
      <c r="V327" s="239">
        <f t="shared" si="10"/>
        <v>4.4826498114196216E-3</v>
      </c>
    </row>
    <row r="328" spans="1:22" ht="24.9" customHeight="1" x14ac:dyDescent="0.3">
      <c r="A328" s="213">
        <f t="shared" si="11"/>
        <v>324</v>
      </c>
      <c r="B328" s="267" t="s">
        <v>747</v>
      </c>
      <c r="C328" s="267" t="s">
        <v>150</v>
      </c>
      <c r="D328" s="268" t="s">
        <v>1214</v>
      </c>
      <c r="E328" s="82" t="s">
        <v>749</v>
      </c>
      <c r="F328" s="267" t="s">
        <v>1443</v>
      </c>
      <c r="G328" s="267" t="s">
        <v>990</v>
      </c>
      <c r="H328" s="82">
        <v>1</v>
      </c>
      <c r="I328" s="153">
        <v>119325500</v>
      </c>
      <c r="J328" s="153">
        <v>0</v>
      </c>
      <c r="K328" s="153">
        <v>119326000</v>
      </c>
      <c r="L328" s="153">
        <v>0</v>
      </c>
      <c r="M328" s="153">
        <v>0</v>
      </c>
      <c r="N328" s="153">
        <v>0</v>
      </c>
      <c r="O328" s="82"/>
      <c r="P328" s="82" t="s">
        <v>2</v>
      </c>
      <c r="Q328" s="82" t="s">
        <v>1177</v>
      </c>
      <c r="R328" s="317">
        <v>45231</v>
      </c>
      <c r="S328" s="267" t="s">
        <v>1183</v>
      </c>
      <c r="T328" s="82"/>
      <c r="U328" s="82" t="s">
        <v>1176</v>
      </c>
      <c r="V328" s="239">
        <f t="shared" si="10"/>
        <v>3.6775295386556051E-3</v>
      </c>
    </row>
    <row r="329" spans="1:22" ht="24.9" customHeight="1" x14ac:dyDescent="0.3">
      <c r="A329" s="213">
        <f t="shared" si="11"/>
        <v>325</v>
      </c>
      <c r="B329" s="267" t="s">
        <v>747</v>
      </c>
      <c r="C329" s="267" t="s">
        <v>150</v>
      </c>
      <c r="D329" s="268" t="s">
        <v>1214</v>
      </c>
      <c r="E329" s="82" t="s">
        <v>749</v>
      </c>
      <c r="F329" s="267" t="s">
        <v>1444</v>
      </c>
      <c r="G329" s="267" t="s">
        <v>990</v>
      </c>
      <c r="H329" s="82">
        <v>1</v>
      </c>
      <c r="I329" s="153">
        <v>86330345.658271208</v>
      </c>
      <c r="J329" s="153">
        <v>11222944.935575258</v>
      </c>
      <c r="K329" s="153">
        <v>97554000</v>
      </c>
      <c r="L329" s="153">
        <v>0</v>
      </c>
      <c r="M329" s="153">
        <v>0</v>
      </c>
      <c r="N329" s="153">
        <v>0</v>
      </c>
      <c r="O329" s="82"/>
      <c r="P329" s="82" t="s">
        <v>2</v>
      </c>
      <c r="Q329" s="82" t="s">
        <v>1177</v>
      </c>
      <c r="R329" s="317">
        <v>45231</v>
      </c>
      <c r="S329" s="267" t="s">
        <v>1183</v>
      </c>
      <c r="T329" s="82"/>
      <c r="U329" s="82" t="s">
        <v>1176</v>
      </c>
      <c r="V329" s="239">
        <f t="shared" si="10"/>
        <v>3.0065343396578187E-3</v>
      </c>
    </row>
    <row r="330" spans="1:22" ht="24.9" customHeight="1" x14ac:dyDescent="0.3">
      <c r="A330" s="213">
        <f t="shared" si="11"/>
        <v>326</v>
      </c>
      <c r="B330" s="267" t="s">
        <v>747</v>
      </c>
      <c r="C330" s="267" t="s">
        <v>150</v>
      </c>
      <c r="D330" s="267" t="s">
        <v>1217</v>
      </c>
      <c r="E330" s="82" t="s">
        <v>749</v>
      </c>
      <c r="F330" s="267" t="s">
        <v>770</v>
      </c>
      <c r="G330" s="82" t="s">
        <v>991</v>
      </c>
      <c r="H330" s="82">
        <v>1</v>
      </c>
      <c r="I330" s="153">
        <v>110422000</v>
      </c>
      <c r="J330" s="153">
        <v>0</v>
      </c>
      <c r="K330" s="153">
        <v>110422000</v>
      </c>
      <c r="L330" s="153">
        <v>110422000</v>
      </c>
      <c r="M330" s="153">
        <v>0</v>
      </c>
      <c r="N330" s="153">
        <v>110422000</v>
      </c>
      <c r="O330" s="82"/>
      <c r="P330" s="82" t="s">
        <v>2</v>
      </c>
      <c r="Q330" s="82" t="s">
        <v>1178</v>
      </c>
      <c r="R330" s="317">
        <v>45200</v>
      </c>
      <c r="S330" s="267" t="s">
        <v>1188</v>
      </c>
      <c r="T330" s="82"/>
      <c r="U330" s="82" t="s">
        <v>1176</v>
      </c>
      <c r="V330" s="239">
        <f t="shared" si="10"/>
        <v>3.4031155550125641E-3</v>
      </c>
    </row>
    <row r="331" spans="1:22" ht="24.9" customHeight="1" x14ac:dyDescent="0.3">
      <c r="A331" s="213">
        <f t="shared" si="11"/>
        <v>327</v>
      </c>
      <c r="B331" s="267" t="s">
        <v>747</v>
      </c>
      <c r="C331" s="267" t="s">
        <v>150</v>
      </c>
      <c r="D331" s="267" t="s">
        <v>1219</v>
      </c>
      <c r="E331" s="82" t="s">
        <v>749</v>
      </c>
      <c r="F331" s="267" t="s">
        <v>771</v>
      </c>
      <c r="G331" s="82" t="s">
        <v>992</v>
      </c>
      <c r="H331" s="82">
        <v>3</v>
      </c>
      <c r="I331" s="153">
        <v>104722800</v>
      </c>
      <c r="J331" s="153">
        <v>0</v>
      </c>
      <c r="K331" s="153">
        <v>104723000</v>
      </c>
      <c r="L331" s="153">
        <v>104723000</v>
      </c>
      <c r="M331" s="153">
        <v>0</v>
      </c>
      <c r="N331" s="153">
        <v>104723000</v>
      </c>
      <c r="O331" s="82"/>
      <c r="P331" s="82" t="s">
        <v>2</v>
      </c>
      <c r="Q331" s="82" t="s">
        <v>379</v>
      </c>
      <c r="R331" s="317">
        <v>45078</v>
      </c>
      <c r="S331" s="267" t="s">
        <v>1189</v>
      </c>
      <c r="T331" s="82"/>
      <c r="U331" s="82" t="s">
        <v>1176</v>
      </c>
      <c r="V331" s="239">
        <f t="shared" si="10"/>
        <v>3.2274770450415745E-3</v>
      </c>
    </row>
    <row r="332" spans="1:22" ht="24.9" customHeight="1" x14ac:dyDescent="0.3">
      <c r="A332" s="213">
        <f t="shared" si="11"/>
        <v>328</v>
      </c>
      <c r="B332" s="267" t="s">
        <v>1319</v>
      </c>
      <c r="C332" s="267" t="s">
        <v>746</v>
      </c>
      <c r="D332" s="267" t="s">
        <v>1212</v>
      </c>
      <c r="E332" s="82" t="s">
        <v>1322</v>
      </c>
      <c r="F332" s="267" t="s">
        <v>772</v>
      </c>
      <c r="G332" s="82" t="s">
        <v>975</v>
      </c>
      <c r="H332" s="82">
        <v>1</v>
      </c>
      <c r="I332" s="153">
        <v>99038461.538461536</v>
      </c>
      <c r="J332" s="153">
        <v>0</v>
      </c>
      <c r="K332" s="153">
        <v>99039000</v>
      </c>
      <c r="L332" s="153">
        <v>99039000</v>
      </c>
      <c r="M332" s="153">
        <v>0</v>
      </c>
      <c r="N332" s="153">
        <v>99039000</v>
      </c>
      <c r="O332" s="154" t="s">
        <v>356</v>
      </c>
      <c r="P332" s="82" t="s">
        <v>2</v>
      </c>
      <c r="Q332" s="82" t="s">
        <v>701</v>
      </c>
      <c r="R332" s="317">
        <v>44927</v>
      </c>
      <c r="S332" s="267" t="s">
        <v>1182</v>
      </c>
      <c r="T332" s="82"/>
      <c r="U332" s="82" t="s">
        <v>1176</v>
      </c>
      <c r="V332" s="239">
        <f t="shared" si="10"/>
        <v>3.0523008227788784E-3</v>
      </c>
    </row>
    <row r="333" spans="1:22" ht="24.9" customHeight="1" x14ac:dyDescent="0.3">
      <c r="A333" s="213">
        <f t="shared" si="11"/>
        <v>329</v>
      </c>
      <c r="B333" s="267" t="s">
        <v>1319</v>
      </c>
      <c r="C333" s="267" t="s">
        <v>746</v>
      </c>
      <c r="D333" s="267" t="s">
        <v>1220</v>
      </c>
      <c r="E333" s="82" t="s">
        <v>1322</v>
      </c>
      <c r="F333" s="267" t="s">
        <v>773</v>
      </c>
      <c r="G333" s="82" t="s">
        <v>993</v>
      </c>
      <c r="H333" s="82">
        <v>1</v>
      </c>
      <c r="I333" s="153">
        <v>93765734.819999993</v>
      </c>
      <c r="J333" s="153">
        <v>3750629.3927999996</v>
      </c>
      <c r="K333" s="153">
        <v>97517000</v>
      </c>
      <c r="L333" s="153">
        <v>3647000</v>
      </c>
      <c r="M333" s="153">
        <v>145880</v>
      </c>
      <c r="N333" s="153">
        <v>3792880</v>
      </c>
      <c r="O333" s="82" t="s">
        <v>356</v>
      </c>
      <c r="P333" s="82" t="s">
        <v>2</v>
      </c>
      <c r="Q333" s="82" t="s">
        <v>1177</v>
      </c>
      <c r="R333" s="317">
        <v>45261</v>
      </c>
      <c r="S333" s="267" t="s">
        <v>1182</v>
      </c>
      <c r="T333" s="82"/>
      <c r="U333" s="82" t="s">
        <v>1176</v>
      </c>
      <c r="V333" s="239">
        <f t="shared" si="10"/>
        <v>3.0053940299773615E-3</v>
      </c>
    </row>
    <row r="334" spans="1:22" ht="24.9" customHeight="1" x14ac:dyDescent="0.3">
      <c r="A334" s="213">
        <f t="shared" si="11"/>
        <v>330</v>
      </c>
      <c r="B334" s="267" t="s">
        <v>1319</v>
      </c>
      <c r="C334" s="267" t="s">
        <v>746</v>
      </c>
      <c r="D334" s="267" t="s">
        <v>1213</v>
      </c>
      <c r="E334" s="82" t="s">
        <v>1322</v>
      </c>
      <c r="F334" s="267" t="s">
        <v>774</v>
      </c>
      <c r="G334" s="82" t="s">
        <v>994</v>
      </c>
      <c r="H334" s="82">
        <v>1</v>
      </c>
      <c r="I334" s="153">
        <v>92832092.349999994</v>
      </c>
      <c r="J334" s="153">
        <v>3713283.6939999997</v>
      </c>
      <c r="K334" s="153">
        <v>96546000</v>
      </c>
      <c r="L334" s="153">
        <v>30945000</v>
      </c>
      <c r="M334" s="153">
        <v>1237800</v>
      </c>
      <c r="N334" s="153">
        <v>32182800</v>
      </c>
      <c r="O334" s="82" t="s">
        <v>356</v>
      </c>
      <c r="P334" s="82" t="s">
        <v>2</v>
      </c>
      <c r="Q334" s="82" t="s">
        <v>1177</v>
      </c>
      <c r="R334" s="317">
        <v>45170</v>
      </c>
      <c r="S334" s="267" t="s">
        <v>1182</v>
      </c>
      <c r="T334" s="82"/>
      <c r="U334" s="82" t="s">
        <v>1176</v>
      </c>
      <c r="V334" s="239">
        <f t="shared" si="10"/>
        <v>2.9754686056604933E-3</v>
      </c>
    </row>
    <row r="335" spans="1:22" ht="24.9" customHeight="1" x14ac:dyDescent="0.3">
      <c r="A335" s="213">
        <f t="shared" si="11"/>
        <v>331</v>
      </c>
      <c r="B335" s="267" t="s">
        <v>1319</v>
      </c>
      <c r="C335" s="267" t="s">
        <v>746</v>
      </c>
      <c r="D335" s="267" t="s">
        <v>1220</v>
      </c>
      <c r="E335" s="82" t="s">
        <v>1322</v>
      </c>
      <c r="F335" s="267" t="s">
        <v>775</v>
      </c>
      <c r="G335" s="82" t="s">
        <v>995</v>
      </c>
      <c r="H335" s="82">
        <v>1</v>
      </c>
      <c r="I335" s="153">
        <v>91628412.719999999</v>
      </c>
      <c r="J335" s="153">
        <v>3665136.5088</v>
      </c>
      <c r="K335" s="153">
        <v>95294000</v>
      </c>
      <c r="L335" s="153">
        <v>5600000</v>
      </c>
      <c r="M335" s="153">
        <v>224000</v>
      </c>
      <c r="N335" s="153">
        <v>5824000</v>
      </c>
      <c r="O335" s="82" t="s">
        <v>356</v>
      </c>
      <c r="P335" s="82" t="s">
        <v>2</v>
      </c>
      <c r="Q335" s="82" t="s">
        <v>1177</v>
      </c>
      <c r="R335" s="317">
        <v>45261</v>
      </c>
      <c r="S335" s="267" t="s">
        <v>1182</v>
      </c>
      <c r="T335" s="82"/>
      <c r="U335" s="82" t="s">
        <v>1176</v>
      </c>
      <c r="V335" s="239">
        <f t="shared" si="10"/>
        <v>2.9368829916082599E-3</v>
      </c>
    </row>
    <row r="336" spans="1:22" ht="24.9" customHeight="1" x14ac:dyDescent="0.3">
      <c r="A336" s="213">
        <f t="shared" si="11"/>
        <v>332</v>
      </c>
      <c r="B336" s="267" t="s">
        <v>747</v>
      </c>
      <c r="C336" s="267" t="s">
        <v>150</v>
      </c>
      <c r="D336" s="268" t="s">
        <v>1214</v>
      </c>
      <c r="E336" s="82" t="s">
        <v>749</v>
      </c>
      <c r="F336" s="267" t="s">
        <v>1436</v>
      </c>
      <c r="G336" s="82" t="s">
        <v>996</v>
      </c>
      <c r="H336" s="82">
        <v>1</v>
      </c>
      <c r="I336" s="153">
        <v>98880000</v>
      </c>
      <c r="J336" s="153">
        <v>0</v>
      </c>
      <c r="K336" s="153">
        <v>98880000</v>
      </c>
      <c r="L336" s="153">
        <v>6620000</v>
      </c>
      <c r="M336" s="153">
        <v>0</v>
      </c>
      <c r="N336" s="153">
        <v>6620000</v>
      </c>
      <c r="O336" s="82"/>
      <c r="P336" s="82" t="s">
        <v>2</v>
      </c>
      <c r="Q336" s="82" t="s">
        <v>1177</v>
      </c>
      <c r="R336" s="317">
        <v>45200</v>
      </c>
      <c r="S336" s="267" t="s">
        <v>1183</v>
      </c>
      <c r="T336" s="82"/>
      <c r="U336" s="82" t="s">
        <v>1176</v>
      </c>
      <c r="V336" s="239">
        <f t="shared" si="10"/>
        <v>3.047400573070967E-3</v>
      </c>
    </row>
    <row r="337" spans="1:22" ht="24.9" customHeight="1" x14ac:dyDescent="0.3">
      <c r="A337" s="213">
        <f t="shared" si="11"/>
        <v>333</v>
      </c>
      <c r="B337" s="267" t="s">
        <v>747</v>
      </c>
      <c r="C337" s="267" t="s">
        <v>150</v>
      </c>
      <c r="D337" s="268" t="s">
        <v>1214</v>
      </c>
      <c r="E337" s="82" t="s">
        <v>749</v>
      </c>
      <c r="F337" s="267" t="s">
        <v>1437</v>
      </c>
      <c r="G337" s="82" t="s">
        <v>996</v>
      </c>
      <c r="H337" s="82">
        <v>1</v>
      </c>
      <c r="I337" s="153">
        <v>74477055.398230106</v>
      </c>
      <c r="J337" s="153">
        <v>9682017.2017699145</v>
      </c>
      <c r="K337" s="153">
        <v>84160000</v>
      </c>
      <c r="L337" s="153">
        <v>21040000</v>
      </c>
      <c r="M337" s="153">
        <v>2735200</v>
      </c>
      <c r="N337" s="153">
        <v>23775200</v>
      </c>
      <c r="O337" s="82"/>
      <c r="P337" s="82" t="s">
        <v>2</v>
      </c>
      <c r="Q337" s="82" t="s">
        <v>1177</v>
      </c>
      <c r="R337" s="317">
        <v>45200</v>
      </c>
      <c r="S337" s="267" t="s">
        <v>1183</v>
      </c>
      <c r="T337" s="82" t="s">
        <v>1438</v>
      </c>
      <c r="U337" s="82" t="s">
        <v>1176</v>
      </c>
      <c r="V337" s="239">
        <f t="shared" si="10"/>
        <v>2.5937422353322472E-3</v>
      </c>
    </row>
    <row r="338" spans="1:22" ht="24.9" customHeight="1" x14ac:dyDescent="0.3">
      <c r="A338" s="213">
        <f t="shared" si="11"/>
        <v>334</v>
      </c>
      <c r="B338" s="267" t="s">
        <v>747</v>
      </c>
      <c r="C338" s="267" t="s">
        <v>150</v>
      </c>
      <c r="D338" s="267" t="s">
        <v>1221</v>
      </c>
      <c r="E338" s="82" t="s">
        <v>749</v>
      </c>
      <c r="F338" s="267" t="s">
        <v>776</v>
      </c>
      <c r="G338" s="82" t="s">
        <v>997</v>
      </c>
      <c r="H338" s="82">
        <v>2</v>
      </c>
      <c r="I338" s="153">
        <v>94321760</v>
      </c>
      <c r="J338" s="153">
        <v>0</v>
      </c>
      <c r="K338" s="153">
        <v>94322000</v>
      </c>
      <c r="L338" s="153">
        <v>94322000</v>
      </c>
      <c r="M338" s="153">
        <v>0</v>
      </c>
      <c r="N338" s="153">
        <v>94322000</v>
      </c>
      <c r="O338" s="82"/>
      <c r="P338" s="82" t="s">
        <v>2</v>
      </c>
      <c r="Q338" s="82" t="s">
        <v>1178</v>
      </c>
      <c r="R338" s="317">
        <v>45017</v>
      </c>
      <c r="S338" s="267" t="s">
        <v>1188</v>
      </c>
      <c r="T338" s="82"/>
      <c r="U338" s="82" t="s">
        <v>1176</v>
      </c>
      <c r="V338" s="239">
        <f t="shared" si="10"/>
        <v>2.9069267481108391E-3</v>
      </c>
    </row>
    <row r="339" spans="1:22" ht="24.9" customHeight="1" x14ac:dyDescent="0.3">
      <c r="A339" s="213">
        <f t="shared" si="11"/>
        <v>335</v>
      </c>
      <c r="B339" s="267" t="s">
        <v>1319</v>
      </c>
      <c r="C339" s="267" t="s">
        <v>746</v>
      </c>
      <c r="D339" s="267" t="s">
        <v>1219</v>
      </c>
      <c r="E339" s="82" t="s">
        <v>1322</v>
      </c>
      <c r="F339" s="267" t="s">
        <v>767</v>
      </c>
      <c r="G339" s="82" t="s">
        <v>987</v>
      </c>
      <c r="H339" s="82">
        <v>1</v>
      </c>
      <c r="I339" s="153">
        <v>87550000</v>
      </c>
      <c r="J339" s="153">
        <v>3502000</v>
      </c>
      <c r="K339" s="153">
        <v>91052000</v>
      </c>
      <c r="L339" s="153">
        <v>22131000</v>
      </c>
      <c r="M339" s="153">
        <v>885240</v>
      </c>
      <c r="N339" s="153">
        <v>23016240</v>
      </c>
      <c r="O339" s="82" t="s">
        <v>356</v>
      </c>
      <c r="P339" s="82" t="s">
        <v>2</v>
      </c>
      <c r="Q339" s="82" t="s">
        <v>1177</v>
      </c>
      <c r="R339" s="317">
        <v>45200</v>
      </c>
      <c r="S339" s="267" t="s">
        <v>1182</v>
      </c>
      <c r="T339" s="82"/>
      <c r="U339" s="82" t="s">
        <v>1176</v>
      </c>
      <c r="V339" s="239">
        <f t="shared" si="10"/>
        <v>2.8061480277028488E-3</v>
      </c>
    </row>
    <row r="340" spans="1:22" ht="24.9" customHeight="1" x14ac:dyDescent="0.3">
      <c r="A340" s="213">
        <f t="shared" si="11"/>
        <v>336</v>
      </c>
      <c r="B340" s="267" t="s">
        <v>747</v>
      </c>
      <c r="C340" s="267" t="s">
        <v>6</v>
      </c>
      <c r="D340" s="267" t="s">
        <v>6</v>
      </c>
      <c r="E340" s="82" t="s">
        <v>751</v>
      </c>
      <c r="F340" s="267" t="s">
        <v>777</v>
      </c>
      <c r="G340" s="82" t="s">
        <v>998</v>
      </c>
      <c r="H340" s="82">
        <v>1</v>
      </c>
      <c r="I340" s="153">
        <v>83539823.008849561</v>
      </c>
      <c r="J340" s="153">
        <v>10860176.991150443</v>
      </c>
      <c r="K340" s="153">
        <v>94400000</v>
      </c>
      <c r="L340" s="153">
        <v>62655000</v>
      </c>
      <c r="M340" s="153">
        <v>8145132.7433628291</v>
      </c>
      <c r="N340" s="153">
        <v>70800000</v>
      </c>
      <c r="O340" s="154">
        <v>701000000</v>
      </c>
      <c r="P340" s="82" t="s">
        <v>2</v>
      </c>
      <c r="Q340" s="82" t="s">
        <v>1177</v>
      </c>
      <c r="R340" s="317">
        <v>44986</v>
      </c>
      <c r="S340" s="267" t="s">
        <v>1186</v>
      </c>
      <c r="T340" s="82" t="s">
        <v>1428</v>
      </c>
      <c r="U340" s="82" t="s">
        <v>1176</v>
      </c>
      <c r="V340" s="239">
        <f t="shared" si="10"/>
        <v>2.9093306441939654E-3</v>
      </c>
    </row>
    <row r="341" spans="1:22" ht="24.9" customHeight="1" x14ac:dyDescent="0.3">
      <c r="A341" s="213">
        <f t="shared" si="11"/>
        <v>337</v>
      </c>
      <c r="B341" s="267" t="s">
        <v>747</v>
      </c>
      <c r="C341" s="267" t="s">
        <v>6</v>
      </c>
      <c r="D341" s="267" t="s">
        <v>6</v>
      </c>
      <c r="E341" s="82" t="s">
        <v>751</v>
      </c>
      <c r="F341" s="267" t="s">
        <v>778</v>
      </c>
      <c r="G341" s="82" t="s">
        <v>999</v>
      </c>
      <c r="H341" s="82">
        <v>1</v>
      </c>
      <c r="I341" s="153">
        <v>83619469.026548684</v>
      </c>
      <c r="J341" s="153">
        <v>10870530.973451329</v>
      </c>
      <c r="K341" s="153">
        <v>94490000</v>
      </c>
      <c r="L341" s="153">
        <v>69683000</v>
      </c>
      <c r="M341" s="153">
        <v>9058699.1150442362</v>
      </c>
      <c r="N341" s="153">
        <v>78741000</v>
      </c>
      <c r="O341" s="154">
        <v>701000000</v>
      </c>
      <c r="P341" s="82" t="s">
        <v>2</v>
      </c>
      <c r="Q341" s="82" t="s">
        <v>1177</v>
      </c>
      <c r="R341" s="317">
        <v>44986</v>
      </c>
      <c r="S341" s="267" t="s">
        <v>1187</v>
      </c>
      <c r="T341" s="82" t="s">
        <v>1428</v>
      </c>
      <c r="U341" s="82" t="s">
        <v>1176</v>
      </c>
      <c r="V341" s="239">
        <f t="shared" si="10"/>
        <v>2.9121043704437265E-3</v>
      </c>
    </row>
    <row r="342" spans="1:22" ht="24.9" customHeight="1" x14ac:dyDescent="0.3">
      <c r="A342" s="213">
        <f t="shared" si="11"/>
        <v>338</v>
      </c>
      <c r="B342" s="267" t="s">
        <v>747</v>
      </c>
      <c r="C342" s="267" t="s">
        <v>150</v>
      </c>
      <c r="D342" s="267" t="s">
        <v>1215</v>
      </c>
      <c r="E342" s="82" t="s">
        <v>749</v>
      </c>
      <c r="F342" s="267" t="s">
        <v>779</v>
      </c>
      <c r="G342" s="82" t="s">
        <v>1000</v>
      </c>
      <c r="H342" s="82">
        <v>3</v>
      </c>
      <c r="I342" s="153">
        <v>82282200</v>
      </c>
      <c r="J342" s="153">
        <v>0</v>
      </c>
      <c r="K342" s="153">
        <v>82283000</v>
      </c>
      <c r="L342" s="153">
        <v>82283000</v>
      </c>
      <c r="M342" s="153">
        <v>0</v>
      </c>
      <c r="N342" s="153">
        <v>82283000</v>
      </c>
      <c r="O342" s="82"/>
      <c r="P342" s="82" t="s">
        <v>2</v>
      </c>
      <c r="Q342" s="82" t="s">
        <v>1178</v>
      </c>
      <c r="R342" s="317">
        <v>45017</v>
      </c>
      <c r="S342" s="267" t="s">
        <v>345</v>
      </c>
      <c r="T342" s="82"/>
      <c r="U342" s="82" t="s">
        <v>1176</v>
      </c>
      <c r="V342" s="239">
        <f t="shared" si="10"/>
        <v>2.5358946334344498E-3</v>
      </c>
    </row>
    <row r="343" spans="1:22" ht="24.9" customHeight="1" x14ac:dyDescent="0.3">
      <c r="A343" s="213">
        <f t="shared" si="11"/>
        <v>339</v>
      </c>
      <c r="B343" s="267" t="s">
        <v>747</v>
      </c>
      <c r="C343" s="267" t="s">
        <v>150</v>
      </c>
      <c r="D343" s="268" t="s">
        <v>1214</v>
      </c>
      <c r="E343" s="82" t="s">
        <v>749</v>
      </c>
      <c r="F343" s="267" t="s">
        <v>1448</v>
      </c>
      <c r="G343" s="82" t="s">
        <v>985</v>
      </c>
      <c r="H343" s="82">
        <v>1</v>
      </c>
      <c r="I343" s="153">
        <v>69320349.299999997</v>
      </c>
      <c r="J343" s="153">
        <v>0</v>
      </c>
      <c r="K343" s="153">
        <v>69321000</v>
      </c>
      <c r="L343" s="153">
        <v>4914000</v>
      </c>
      <c r="M343" s="153">
        <v>0</v>
      </c>
      <c r="N343" s="153">
        <v>4914000</v>
      </c>
      <c r="O343" s="82"/>
      <c r="P343" s="82" t="s">
        <v>2</v>
      </c>
      <c r="Q343" s="82" t="s">
        <v>1177</v>
      </c>
      <c r="R343" s="317">
        <v>44927</v>
      </c>
      <c r="S343" s="267" t="s">
        <v>1183</v>
      </c>
      <c r="T343" s="82"/>
      <c r="U343" s="82" t="s">
        <v>1176</v>
      </c>
      <c r="V343" s="239">
        <f t="shared" si="10"/>
        <v>2.1364164151077315E-3</v>
      </c>
    </row>
    <row r="344" spans="1:22" ht="24.9" customHeight="1" x14ac:dyDescent="0.3">
      <c r="A344" s="213">
        <f t="shared" si="11"/>
        <v>340</v>
      </c>
      <c r="B344" s="267" t="s">
        <v>747</v>
      </c>
      <c r="C344" s="267" t="s">
        <v>150</v>
      </c>
      <c r="D344" s="267" t="s">
        <v>1222</v>
      </c>
      <c r="E344" s="82" t="s">
        <v>749</v>
      </c>
      <c r="F344" s="267" t="s">
        <v>780</v>
      </c>
      <c r="G344" s="82" t="s">
        <v>1001</v>
      </c>
      <c r="H344" s="82">
        <v>3</v>
      </c>
      <c r="I344" s="153">
        <v>61189680</v>
      </c>
      <c r="J344" s="153">
        <v>7954658.4000000004</v>
      </c>
      <c r="K344" s="153">
        <v>69145000</v>
      </c>
      <c r="L344" s="153">
        <v>61190000</v>
      </c>
      <c r="M344" s="153">
        <v>7954700</v>
      </c>
      <c r="N344" s="153">
        <v>69144700</v>
      </c>
      <c r="O344" s="82"/>
      <c r="P344" s="82" t="s">
        <v>2</v>
      </c>
      <c r="Q344" s="82" t="s">
        <v>1178</v>
      </c>
      <c r="R344" s="317">
        <v>44927</v>
      </c>
      <c r="S344" s="267" t="s">
        <v>1190</v>
      </c>
      <c r="T344" s="82"/>
      <c r="U344" s="82" t="s">
        <v>1176</v>
      </c>
      <c r="V344" s="239">
        <f t="shared" si="10"/>
        <v>2.1309922393304209E-3</v>
      </c>
    </row>
    <row r="345" spans="1:22" ht="24.9" customHeight="1" x14ac:dyDescent="0.3">
      <c r="A345" s="213">
        <f t="shared" si="11"/>
        <v>341</v>
      </c>
      <c r="B345" s="267" t="s">
        <v>1319</v>
      </c>
      <c r="C345" s="267" t="s">
        <v>746</v>
      </c>
      <c r="D345" s="267" t="s">
        <v>1218</v>
      </c>
      <c r="E345" s="82" t="s">
        <v>1322</v>
      </c>
      <c r="F345" s="267" t="s">
        <v>781</v>
      </c>
      <c r="G345" s="82" t="s">
        <v>1002</v>
      </c>
      <c r="H345" s="82">
        <v>1</v>
      </c>
      <c r="I345" s="153">
        <v>63860000</v>
      </c>
      <c r="J345" s="153">
        <v>2554400</v>
      </c>
      <c r="K345" s="153">
        <v>66415000</v>
      </c>
      <c r="L345" s="153">
        <v>13837000</v>
      </c>
      <c r="M345" s="153">
        <v>553480</v>
      </c>
      <c r="N345" s="153">
        <v>14390480</v>
      </c>
      <c r="O345" s="82" t="s">
        <v>356</v>
      </c>
      <c r="P345" s="82" t="s">
        <v>2</v>
      </c>
      <c r="Q345" s="82" t="s">
        <v>1177</v>
      </c>
      <c r="R345" s="317">
        <v>45170</v>
      </c>
      <c r="S345" s="267" t="s">
        <v>1182</v>
      </c>
      <c r="T345" s="82"/>
      <c r="U345" s="82" t="s">
        <v>1176</v>
      </c>
      <c r="V345" s="239">
        <f t="shared" si="10"/>
        <v>2.046855876420998E-3</v>
      </c>
    </row>
    <row r="346" spans="1:22" ht="24.9" customHeight="1" x14ac:dyDescent="0.3">
      <c r="A346" s="213">
        <f t="shared" si="11"/>
        <v>342</v>
      </c>
      <c r="B346" s="267" t="s">
        <v>747</v>
      </c>
      <c r="C346" s="267" t="s">
        <v>150</v>
      </c>
      <c r="D346" s="267" t="s">
        <v>1223</v>
      </c>
      <c r="E346" s="82" t="s">
        <v>749</v>
      </c>
      <c r="F346" s="267" t="s">
        <v>782</v>
      </c>
      <c r="G346" s="82" t="s">
        <v>1003</v>
      </c>
      <c r="H346" s="82">
        <v>1</v>
      </c>
      <c r="I346" s="153">
        <v>55122662.400000006</v>
      </c>
      <c r="J346" s="153">
        <v>7165946.1120000007</v>
      </c>
      <c r="K346" s="153">
        <v>62289000</v>
      </c>
      <c r="L346" s="153">
        <v>55123000</v>
      </c>
      <c r="M346" s="153">
        <v>7165990</v>
      </c>
      <c r="N346" s="153">
        <v>62288990</v>
      </c>
      <c r="O346" s="82"/>
      <c r="P346" s="82" t="s">
        <v>2</v>
      </c>
      <c r="Q346" s="82" t="s">
        <v>1178</v>
      </c>
      <c r="R346" s="317">
        <v>45017</v>
      </c>
      <c r="S346" s="267" t="s">
        <v>1191</v>
      </c>
      <c r="T346" s="82"/>
      <c r="U346" s="82" t="s">
        <v>1176</v>
      </c>
      <c r="V346" s="239">
        <f t="shared" si="10"/>
        <v>1.9196959374597235E-3</v>
      </c>
    </row>
    <row r="347" spans="1:22" ht="24.9" customHeight="1" x14ac:dyDescent="0.3">
      <c r="A347" s="213">
        <f t="shared" si="11"/>
        <v>343</v>
      </c>
      <c r="B347" s="267" t="s">
        <v>747</v>
      </c>
      <c r="C347" s="267" t="s">
        <v>150</v>
      </c>
      <c r="D347" s="267" t="s">
        <v>1215</v>
      </c>
      <c r="E347" s="82" t="s">
        <v>749</v>
      </c>
      <c r="F347" s="267" t="s">
        <v>783</v>
      </c>
      <c r="G347" s="82" t="s">
        <v>1004</v>
      </c>
      <c r="H347" s="82">
        <v>1</v>
      </c>
      <c r="I347" s="153">
        <v>61266400</v>
      </c>
      <c r="J347" s="153">
        <v>0</v>
      </c>
      <c r="K347" s="153">
        <v>61267000</v>
      </c>
      <c r="L347" s="153">
        <v>61267000</v>
      </c>
      <c r="M347" s="153">
        <v>0</v>
      </c>
      <c r="N347" s="153">
        <v>61267000</v>
      </c>
      <c r="O347" s="82"/>
      <c r="P347" s="82" t="s">
        <v>2</v>
      </c>
      <c r="Q347" s="82" t="s">
        <v>1178</v>
      </c>
      <c r="R347" s="317">
        <v>45017</v>
      </c>
      <c r="S347" s="267" t="s">
        <v>345</v>
      </c>
      <c r="T347" s="82"/>
      <c r="U347" s="82" t="s">
        <v>1176</v>
      </c>
      <c r="V347" s="239">
        <f t="shared" si="10"/>
        <v>1.8881987349346576E-3</v>
      </c>
    </row>
    <row r="348" spans="1:22" ht="24.9" customHeight="1" x14ac:dyDescent="0.3">
      <c r="A348" s="213">
        <f t="shared" si="11"/>
        <v>344</v>
      </c>
      <c r="B348" s="267" t="s">
        <v>747</v>
      </c>
      <c r="C348" s="267" t="s">
        <v>150</v>
      </c>
      <c r="D348" s="267" t="s">
        <v>1219</v>
      </c>
      <c r="E348" s="82" t="s">
        <v>749</v>
      </c>
      <c r="F348" s="267" t="s">
        <v>783</v>
      </c>
      <c r="G348" s="82" t="s">
        <v>1005</v>
      </c>
      <c r="H348" s="82">
        <v>1</v>
      </c>
      <c r="I348" s="153">
        <v>61266400</v>
      </c>
      <c r="J348" s="153">
        <v>0</v>
      </c>
      <c r="K348" s="153">
        <v>61267000</v>
      </c>
      <c r="L348" s="153">
        <v>61267000</v>
      </c>
      <c r="M348" s="153">
        <v>0</v>
      </c>
      <c r="N348" s="153">
        <v>61267000</v>
      </c>
      <c r="O348" s="82"/>
      <c r="P348" s="82" t="s">
        <v>2</v>
      </c>
      <c r="Q348" s="82" t="s">
        <v>379</v>
      </c>
      <c r="R348" s="317">
        <v>45078</v>
      </c>
      <c r="S348" s="267" t="s">
        <v>1189</v>
      </c>
      <c r="T348" s="82"/>
      <c r="U348" s="82" t="s">
        <v>1176</v>
      </c>
      <c r="V348" s="239">
        <f t="shared" si="10"/>
        <v>1.8881987349346576E-3</v>
      </c>
    </row>
    <row r="349" spans="1:22" ht="24.9" customHeight="1" x14ac:dyDescent="0.3">
      <c r="A349" s="213">
        <f t="shared" si="11"/>
        <v>345</v>
      </c>
      <c r="B349" s="267" t="s">
        <v>747</v>
      </c>
      <c r="C349" s="267" t="s">
        <v>150</v>
      </c>
      <c r="D349" s="268" t="s">
        <v>1214</v>
      </c>
      <c r="E349" s="82" t="s">
        <v>749</v>
      </c>
      <c r="F349" s="267" t="s">
        <v>1441</v>
      </c>
      <c r="G349" s="267" t="s">
        <v>1006</v>
      </c>
      <c r="H349" s="82">
        <v>1</v>
      </c>
      <c r="I349" s="153">
        <v>45065599.363534398</v>
      </c>
      <c r="J349" s="153">
        <v>5858527.9172594724</v>
      </c>
      <c r="K349" s="153">
        <v>50925000</v>
      </c>
      <c r="L349" s="153">
        <v>0</v>
      </c>
      <c r="M349" s="153">
        <v>0</v>
      </c>
      <c r="N349" s="153">
        <v>0</v>
      </c>
      <c r="O349" s="82"/>
      <c r="P349" s="82" t="s">
        <v>2</v>
      </c>
      <c r="Q349" s="82" t="s">
        <v>1177</v>
      </c>
      <c r="R349" s="317">
        <v>45170</v>
      </c>
      <c r="S349" s="267" t="s">
        <v>1183</v>
      </c>
      <c r="T349" s="82"/>
      <c r="U349" s="82" t="s">
        <v>1176</v>
      </c>
      <c r="V349" s="239">
        <f t="shared" si="10"/>
        <v>1.5694667696565432E-3</v>
      </c>
    </row>
    <row r="350" spans="1:22" ht="24.9" customHeight="1" x14ac:dyDescent="0.3">
      <c r="A350" s="213">
        <f t="shared" si="11"/>
        <v>346</v>
      </c>
      <c r="B350" s="267" t="s">
        <v>747</v>
      </c>
      <c r="C350" s="267" t="s">
        <v>6</v>
      </c>
      <c r="D350" s="267" t="s">
        <v>6</v>
      </c>
      <c r="E350" s="82" t="s">
        <v>751</v>
      </c>
      <c r="F350" s="267" t="s">
        <v>784</v>
      </c>
      <c r="G350" s="82" t="s">
        <v>1007</v>
      </c>
      <c r="H350" s="82">
        <v>1</v>
      </c>
      <c r="I350" s="153">
        <v>50220430.239060856</v>
      </c>
      <c r="J350" s="153">
        <v>6528655.9310779115</v>
      </c>
      <c r="K350" s="153">
        <v>56750000</v>
      </c>
      <c r="L350" s="153">
        <v>50221000</v>
      </c>
      <c r="M350" s="153">
        <v>6528655.931077905</v>
      </c>
      <c r="N350" s="153">
        <v>56749086.170138769</v>
      </c>
      <c r="O350" s="154"/>
      <c r="P350" s="82" t="s">
        <v>2</v>
      </c>
      <c r="Q350" s="82" t="s">
        <v>379</v>
      </c>
      <c r="R350" s="317">
        <v>44986</v>
      </c>
      <c r="S350" s="267" t="s">
        <v>1192</v>
      </c>
      <c r="T350" s="82"/>
      <c r="U350" s="82" t="s">
        <v>1176</v>
      </c>
      <c r="V350" s="239">
        <f t="shared" si="10"/>
        <v>1.7489884963771984E-3</v>
      </c>
    </row>
    <row r="351" spans="1:22" ht="24.9" customHeight="1" x14ac:dyDescent="0.3">
      <c r="A351" s="213">
        <f t="shared" si="11"/>
        <v>347</v>
      </c>
      <c r="B351" s="267" t="s">
        <v>747</v>
      </c>
      <c r="C351" s="267" t="s">
        <v>6</v>
      </c>
      <c r="D351" s="267" t="s">
        <v>6</v>
      </c>
      <c r="E351" s="82" t="s">
        <v>751</v>
      </c>
      <c r="F351" s="267" t="s">
        <v>785</v>
      </c>
      <c r="G351" s="82" t="s">
        <v>1008</v>
      </c>
      <c r="H351" s="82">
        <v>1</v>
      </c>
      <c r="I351" s="153">
        <v>49437168.141592927</v>
      </c>
      <c r="J351" s="153">
        <v>6426831.8584070811</v>
      </c>
      <c r="K351" s="153">
        <v>55864000</v>
      </c>
      <c r="L351" s="153">
        <v>49438000</v>
      </c>
      <c r="M351" s="153">
        <v>6426831.8584070727</v>
      </c>
      <c r="N351" s="153">
        <v>55864000.000000007</v>
      </c>
      <c r="O351" s="154"/>
      <c r="P351" s="82" t="s">
        <v>2</v>
      </c>
      <c r="Q351" s="82" t="s">
        <v>379</v>
      </c>
      <c r="R351" s="317">
        <v>44986</v>
      </c>
      <c r="S351" s="267" t="s">
        <v>1192</v>
      </c>
      <c r="T351" s="82"/>
      <c r="U351" s="82" t="s">
        <v>1176</v>
      </c>
      <c r="V351" s="239">
        <f t="shared" si="10"/>
        <v>1.7216827024073272E-3</v>
      </c>
    </row>
    <row r="352" spans="1:22" ht="24.9" customHeight="1" x14ac:dyDescent="0.3">
      <c r="A352" s="213">
        <f t="shared" si="11"/>
        <v>348</v>
      </c>
      <c r="B352" s="267" t="s">
        <v>747</v>
      </c>
      <c r="C352" s="267" t="s">
        <v>6</v>
      </c>
      <c r="D352" s="267" t="s">
        <v>1219</v>
      </c>
      <c r="E352" s="82" t="s">
        <v>752</v>
      </c>
      <c r="F352" s="267" t="s">
        <v>786</v>
      </c>
      <c r="G352" s="82" t="s">
        <v>1009</v>
      </c>
      <c r="H352" s="82">
        <v>96</v>
      </c>
      <c r="I352" s="153">
        <v>48592694.400000006</v>
      </c>
      <c r="J352" s="153">
        <v>6317050.2720000008</v>
      </c>
      <c r="K352" s="153">
        <v>54910000</v>
      </c>
      <c r="L352" s="153">
        <v>48593000</v>
      </c>
      <c r="M352" s="153">
        <v>6317090</v>
      </c>
      <c r="N352" s="153">
        <v>54910090</v>
      </c>
      <c r="O352" s="82"/>
      <c r="P352" s="82" t="s">
        <v>2</v>
      </c>
      <c r="Q352" s="82" t="s">
        <v>1177</v>
      </c>
      <c r="R352" s="317">
        <v>45078</v>
      </c>
      <c r="S352" s="267" t="s">
        <v>1189</v>
      </c>
      <c r="T352" s="82"/>
      <c r="U352" s="82" t="s">
        <v>1176</v>
      </c>
      <c r="V352" s="239">
        <f t="shared" si="10"/>
        <v>1.6922812041598584E-3</v>
      </c>
    </row>
    <row r="353" spans="1:22" ht="24.9" customHeight="1" x14ac:dyDescent="0.3">
      <c r="A353" s="213">
        <f t="shared" si="11"/>
        <v>349</v>
      </c>
      <c r="B353" s="267" t="s">
        <v>747</v>
      </c>
      <c r="C353" s="267" t="s">
        <v>150</v>
      </c>
      <c r="D353" s="267" t="s">
        <v>1217</v>
      </c>
      <c r="E353" s="82" t="s">
        <v>749</v>
      </c>
      <c r="F353" s="267" t="s">
        <v>787</v>
      </c>
      <c r="G353" s="82" t="s">
        <v>1010</v>
      </c>
      <c r="H353" s="82">
        <v>1</v>
      </c>
      <c r="I353" s="153">
        <v>54854800</v>
      </c>
      <c r="J353" s="153">
        <v>0</v>
      </c>
      <c r="K353" s="153">
        <v>54855000</v>
      </c>
      <c r="L353" s="153">
        <v>54855000</v>
      </c>
      <c r="M353" s="153">
        <v>0</v>
      </c>
      <c r="N353" s="153">
        <v>54855000</v>
      </c>
      <c r="O353" s="82"/>
      <c r="P353" s="82" t="s">
        <v>2</v>
      </c>
      <c r="Q353" s="82" t="s">
        <v>1178</v>
      </c>
      <c r="R353" s="317">
        <v>45200</v>
      </c>
      <c r="S353" s="267" t="s">
        <v>1188</v>
      </c>
      <c r="T353" s="82"/>
      <c r="U353" s="82" t="s">
        <v>1176</v>
      </c>
      <c r="V353" s="239">
        <f t="shared" si="10"/>
        <v>1.6905861492294489E-3</v>
      </c>
    </row>
    <row r="354" spans="1:22" ht="24.9" customHeight="1" x14ac:dyDescent="0.3">
      <c r="A354" s="213">
        <f t="shared" si="11"/>
        <v>350</v>
      </c>
      <c r="B354" s="267" t="s">
        <v>1319</v>
      </c>
      <c r="C354" s="267" t="s">
        <v>746</v>
      </c>
      <c r="D354" s="267" t="s">
        <v>1224</v>
      </c>
      <c r="E354" s="82" t="s">
        <v>1322</v>
      </c>
      <c r="F354" s="267" t="s">
        <v>788</v>
      </c>
      <c r="G354" s="82" t="s">
        <v>1011</v>
      </c>
      <c r="H354" s="82">
        <v>1</v>
      </c>
      <c r="I354" s="153">
        <v>52090839.311999999</v>
      </c>
      <c r="J354" s="153">
        <v>2083633.5724800001</v>
      </c>
      <c r="K354" s="153">
        <v>54175000</v>
      </c>
      <c r="L354" s="153">
        <v>8393000</v>
      </c>
      <c r="M354" s="153">
        <v>335720</v>
      </c>
      <c r="N354" s="153">
        <v>8728720</v>
      </c>
      <c r="O354" s="82" t="s">
        <v>356</v>
      </c>
      <c r="P354" s="82" t="s">
        <v>2</v>
      </c>
      <c r="Q354" s="82" t="s">
        <v>1177</v>
      </c>
      <c r="R354" s="317">
        <v>45231</v>
      </c>
      <c r="S354" s="267" t="s">
        <v>1182</v>
      </c>
      <c r="T354" s="82"/>
      <c r="U354" s="82" t="s">
        <v>1176</v>
      </c>
      <c r="V354" s="239">
        <f t="shared" si="10"/>
        <v>1.6696291064534753E-3</v>
      </c>
    </row>
    <row r="355" spans="1:22" ht="24.9" customHeight="1" x14ac:dyDescent="0.3">
      <c r="A355" s="213">
        <f t="shared" si="11"/>
        <v>351</v>
      </c>
      <c r="B355" s="267" t="s">
        <v>747</v>
      </c>
      <c r="C355" s="267" t="s">
        <v>6</v>
      </c>
      <c r="D355" s="267" t="s">
        <v>6</v>
      </c>
      <c r="E355" s="82" t="s">
        <v>751</v>
      </c>
      <c r="F355" s="267" t="s">
        <v>789</v>
      </c>
      <c r="G355" s="82" t="s">
        <v>1012</v>
      </c>
      <c r="H355" s="82">
        <v>1</v>
      </c>
      <c r="I355" s="153">
        <v>47787610.619469032</v>
      </c>
      <c r="J355" s="153">
        <v>6212389.3805309739</v>
      </c>
      <c r="K355" s="153">
        <v>54000000</v>
      </c>
      <c r="L355" s="153">
        <v>47788000</v>
      </c>
      <c r="M355" s="153">
        <v>6212389.3805309683</v>
      </c>
      <c r="N355" s="153">
        <v>54000000.000000007</v>
      </c>
      <c r="O355" s="154"/>
      <c r="P355" s="82" t="s">
        <v>2</v>
      </c>
      <c r="Q355" s="82" t="s">
        <v>1177</v>
      </c>
      <c r="R355" s="317">
        <v>44958</v>
      </c>
      <c r="S355" s="267" t="s">
        <v>1183</v>
      </c>
      <c r="T355" s="82"/>
      <c r="U355" s="82" t="s">
        <v>1176</v>
      </c>
      <c r="V355" s="239">
        <f t="shared" si="10"/>
        <v>1.6642357498567175E-3</v>
      </c>
    </row>
    <row r="356" spans="1:22" ht="24.9" customHeight="1" x14ac:dyDescent="0.3">
      <c r="A356" s="213">
        <f t="shared" si="11"/>
        <v>352</v>
      </c>
      <c r="B356" s="267" t="s">
        <v>747</v>
      </c>
      <c r="C356" s="267" t="s">
        <v>6</v>
      </c>
      <c r="D356" s="267" t="s">
        <v>6</v>
      </c>
      <c r="E356" s="82" t="s">
        <v>751</v>
      </c>
      <c r="F356" s="267" t="s">
        <v>790</v>
      </c>
      <c r="G356" s="82" t="s">
        <v>1013</v>
      </c>
      <c r="H356" s="82">
        <v>1</v>
      </c>
      <c r="I356" s="153">
        <v>44959292.035398237</v>
      </c>
      <c r="J356" s="153">
        <v>5844707.964601771</v>
      </c>
      <c r="K356" s="153">
        <v>50804000</v>
      </c>
      <c r="L356" s="153">
        <v>44960000</v>
      </c>
      <c r="M356" s="153">
        <v>5844707.96460177</v>
      </c>
      <c r="N356" s="153">
        <v>50804000.000000007</v>
      </c>
      <c r="O356" s="154"/>
      <c r="P356" s="82" t="s">
        <v>2</v>
      </c>
      <c r="Q356" s="82" t="s">
        <v>1177</v>
      </c>
      <c r="R356" s="317">
        <v>44958</v>
      </c>
      <c r="S356" s="267" t="s">
        <v>1183</v>
      </c>
      <c r="T356" s="82"/>
      <c r="U356" s="82" t="s">
        <v>1176</v>
      </c>
      <c r="V356" s="239">
        <f t="shared" si="10"/>
        <v>1.5657376488096421E-3</v>
      </c>
    </row>
    <row r="357" spans="1:22" ht="24.9" customHeight="1" x14ac:dyDescent="0.3">
      <c r="A357" s="213">
        <f t="shared" si="11"/>
        <v>353</v>
      </c>
      <c r="B357" s="267" t="s">
        <v>747</v>
      </c>
      <c r="C357" s="267" t="s">
        <v>6</v>
      </c>
      <c r="D357" s="267" t="s">
        <v>6</v>
      </c>
      <c r="E357" s="82" t="s">
        <v>751</v>
      </c>
      <c r="F357" s="267" t="s">
        <v>1429</v>
      </c>
      <c r="G357" s="82" t="s">
        <v>1014</v>
      </c>
      <c r="H357" s="82">
        <v>1</v>
      </c>
      <c r="I357" s="153">
        <v>49372566.371681422</v>
      </c>
      <c r="J357" s="153">
        <v>6418433.6283185855</v>
      </c>
      <c r="K357" s="153">
        <v>55791000</v>
      </c>
      <c r="L357" s="153">
        <v>32916000</v>
      </c>
      <c r="M357" s="153">
        <v>4278955.7522123866</v>
      </c>
      <c r="N357" s="153">
        <v>37194000</v>
      </c>
      <c r="O357" s="154">
        <v>701000000</v>
      </c>
      <c r="P357" s="82" t="s">
        <v>2</v>
      </c>
      <c r="Q357" s="82" t="s">
        <v>1177</v>
      </c>
      <c r="R357" s="317">
        <v>45017</v>
      </c>
      <c r="S357" s="267" t="s">
        <v>1193</v>
      </c>
      <c r="T357" s="82" t="s">
        <v>1428</v>
      </c>
      <c r="U357" s="82" t="s">
        <v>1176</v>
      </c>
      <c r="V357" s="239">
        <f t="shared" si="10"/>
        <v>1.7194329022269651E-3</v>
      </c>
    </row>
    <row r="358" spans="1:22" ht="24.9" customHeight="1" x14ac:dyDescent="0.3">
      <c r="A358" s="213">
        <f t="shared" si="11"/>
        <v>354</v>
      </c>
      <c r="B358" s="267" t="s">
        <v>1319</v>
      </c>
      <c r="C358" s="267" t="s">
        <v>746</v>
      </c>
      <c r="D358" s="267" t="s">
        <v>1225</v>
      </c>
      <c r="E358" s="82" t="s">
        <v>1322</v>
      </c>
      <c r="F358" s="267" t="s">
        <v>791</v>
      </c>
      <c r="G358" s="82" t="s">
        <v>1015</v>
      </c>
      <c r="H358" s="82">
        <v>1</v>
      </c>
      <c r="I358" s="153">
        <v>41910442.619892001</v>
      </c>
      <c r="J358" s="153">
        <v>6286566.3929837998</v>
      </c>
      <c r="K358" s="153">
        <v>48198000</v>
      </c>
      <c r="L358" s="153">
        <v>21072000</v>
      </c>
      <c r="M358" s="153">
        <v>3160800</v>
      </c>
      <c r="N358" s="153">
        <v>24232800</v>
      </c>
      <c r="O358" s="82" t="s">
        <v>356</v>
      </c>
      <c r="P358" s="82" t="s">
        <v>2</v>
      </c>
      <c r="Q358" s="82" t="s">
        <v>1177</v>
      </c>
      <c r="R358" s="317">
        <v>45108</v>
      </c>
      <c r="S358" s="267" t="s">
        <v>1182</v>
      </c>
      <c r="T358" s="82"/>
      <c r="U358" s="82" t="s">
        <v>1176</v>
      </c>
      <c r="V358" s="239">
        <f t="shared" si="10"/>
        <v>1.4854228642887789E-3</v>
      </c>
    </row>
    <row r="359" spans="1:22" ht="24.9" customHeight="1" x14ac:dyDescent="0.3">
      <c r="A359" s="213">
        <f t="shared" si="11"/>
        <v>355</v>
      </c>
      <c r="B359" s="267" t="s">
        <v>747</v>
      </c>
      <c r="C359" s="267" t="s">
        <v>150</v>
      </c>
      <c r="D359" s="267" t="s">
        <v>1216</v>
      </c>
      <c r="E359" s="82" t="s">
        <v>749</v>
      </c>
      <c r="F359" s="267" t="s">
        <v>776</v>
      </c>
      <c r="G359" s="82" t="s">
        <v>1016</v>
      </c>
      <c r="H359" s="82">
        <v>1</v>
      </c>
      <c r="I359" s="153">
        <v>47160880</v>
      </c>
      <c r="J359" s="153">
        <v>0</v>
      </c>
      <c r="K359" s="153">
        <v>47161000</v>
      </c>
      <c r="L359" s="153">
        <v>47161000</v>
      </c>
      <c r="M359" s="153">
        <v>0</v>
      </c>
      <c r="N359" s="153">
        <v>47161000</v>
      </c>
      <c r="O359" s="82"/>
      <c r="P359" s="82" t="s">
        <v>2</v>
      </c>
      <c r="Q359" s="82" t="s">
        <v>1178</v>
      </c>
      <c r="R359" s="317">
        <v>44958</v>
      </c>
      <c r="S359" s="267" t="s">
        <v>1189</v>
      </c>
      <c r="T359" s="82"/>
      <c r="U359" s="82" t="s">
        <v>1176</v>
      </c>
      <c r="V359" s="239">
        <f t="shared" si="10"/>
        <v>1.4534633740554196E-3</v>
      </c>
    </row>
    <row r="360" spans="1:22" ht="24.9" customHeight="1" x14ac:dyDescent="0.3">
      <c r="A360" s="213">
        <f t="shared" si="11"/>
        <v>356</v>
      </c>
      <c r="B360" s="267" t="s">
        <v>747</v>
      </c>
      <c r="C360" s="267" t="s">
        <v>6</v>
      </c>
      <c r="D360" s="267" t="s">
        <v>6</v>
      </c>
      <c r="E360" s="82" t="s">
        <v>751</v>
      </c>
      <c r="F360" s="267" t="s">
        <v>792</v>
      </c>
      <c r="G360" s="82" t="s">
        <v>1017</v>
      </c>
      <c r="H360" s="82">
        <v>1</v>
      </c>
      <c r="I360" s="153">
        <v>44178182.685000002</v>
      </c>
      <c r="J360" s="153">
        <v>0</v>
      </c>
      <c r="K360" s="153">
        <v>44179000</v>
      </c>
      <c r="L360" s="153">
        <v>44179000</v>
      </c>
      <c r="M360" s="153">
        <v>0</v>
      </c>
      <c r="N360" s="153">
        <v>44179000</v>
      </c>
      <c r="O360" s="82"/>
      <c r="P360" s="82" t="s">
        <v>2</v>
      </c>
      <c r="Q360" s="82" t="s">
        <v>1177</v>
      </c>
      <c r="R360" s="317">
        <v>44986</v>
      </c>
      <c r="S360" s="267" t="s">
        <v>1194</v>
      </c>
      <c r="T360" s="82"/>
      <c r="U360" s="82" t="s">
        <v>1176</v>
      </c>
      <c r="V360" s="239">
        <f t="shared" si="10"/>
        <v>1.3615605776466653E-3</v>
      </c>
    </row>
    <row r="361" spans="1:22" ht="24.9" customHeight="1" x14ac:dyDescent="0.3">
      <c r="A361" s="213">
        <f t="shared" si="11"/>
        <v>357</v>
      </c>
      <c r="B361" s="267" t="s">
        <v>747</v>
      </c>
      <c r="C361" s="267" t="s">
        <v>6</v>
      </c>
      <c r="D361" s="267" t="s">
        <v>6</v>
      </c>
      <c r="E361" s="82" t="s">
        <v>751</v>
      </c>
      <c r="F361" s="267" t="s">
        <v>793</v>
      </c>
      <c r="G361" s="82" t="s">
        <v>1018</v>
      </c>
      <c r="H361" s="82">
        <v>1</v>
      </c>
      <c r="I361" s="153">
        <v>43260000</v>
      </c>
      <c r="J361" s="153">
        <v>0</v>
      </c>
      <c r="K361" s="153">
        <v>43260000</v>
      </c>
      <c r="L361" s="153">
        <v>43260000</v>
      </c>
      <c r="M361" s="153">
        <v>0</v>
      </c>
      <c r="N361" s="153">
        <v>43260000</v>
      </c>
      <c r="O361" s="82"/>
      <c r="P361" s="82" t="s">
        <v>2</v>
      </c>
      <c r="Q361" s="82" t="s">
        <v>1179</v>
      </c>
      <c r="R361" s="317">
        <v>44986</v>
      </c>
      <c r="S361" s="267" t="s">
        <v>1194</v>
      </c>
      <c r="T361" s="82"/>
      <c r="U361" s="82" t="s">
        <v>1176</v>
      </c>
      <c r="V361" s="239">
        <f t="shared" si="10"/>
        <v>1.333237750718548E-3</v>
      </c>
    </row>
    <row r="362" spans="1:22" ht="24.9" customHeight="1" x14ac:dyDescent="0.3">
      <c r="A362" s="213">
        <f t="shared" si="11"/>
        <v>358</v>
      </c>
      <c r="B362" s="267" t="s">
        <v>747</v>
      </c>
      <c r="C362" s="267" t="s">
        <v>150</v>
      </c>
      <c r="D362" s="267" t="s">
        <v>1226</v>
      </c>
      <c r="E362" s="82" t="s">
        <v>749</v>
      </c>
      <c r="F362" s="267" t="s">
        <v>794</v>
      </c>
      <c r="G362" s="82" t="s">
        <v>1019</v>
      </c>
      <c r="H362" s="82">
        <v>1</v>
      </c>
      <c r="I362" s="153">
        <v>43212759.200000003</v>
      </c>
      <c r="J362" s="153">
        <v>0</v>
      </c>
      <c r="K362" s="153">
        <v>43213000</v>
      </c>
      <c r="L362" s="153">
        <v>43213000</v>
      </c>
      <c r="M362" s="153">
        <v>0</v>
      </c>
      <c r="N362" s="153">
        <v>43213000</v>
      </c>
      <c r="O362" s="82"/>
      <c r="P362" s="82" t="s">
        <v>2</v>
      </c>
      <c r="Q362" s="82" t="s">
        <v>1178</v>
      </c>
      <c r="R362" s="317">
        <v>45047</v>
      </c>
      <c r="S362" s="267" t="s">
        <v>1188</v>
      </c>
      <c r="T362" s="82"/>
      <c r="U362" s="82" t="s">
        <v>1176</v>
      </c>
      <c r="V362" s="239">
        <f t="shared" si="10"/>
        <v>1.3317892492325618E-3</v>
      </c>
    </row>
    <row r="363" spans="1:22" ht="24.9" customHeight="1" x14ac:dyDescent="0.3">
      <c r="A363" s="213">
        <f t="shared" si="11"/>
        <v>359</v>
      </c>
      <c r="B363" s="267" t="s">
        <v>1319</v>
      </c>
      <c r="C363" s="267" t="s">
        <v>746</v>
      </c>
      <c r="D363" s="268" t="s">
        <v>1227</v>
      </c>
      <c r="E363" s="82" t="s">
        <v>1322</v>
      </c>
      <c r="F363" s="268" t="s">
        <v>795</v>
      </c>
      <c r="G363" s="82" t="s">
        <v>1020</v>
      </c>
      <c r="H363" s="82">
        <v>1</v>
      </c>
      <c r="I363" s="153">
        <v>40692828</v>
      </c>
      <c r="J363" s="153">
        <v>1627713.12</v>
      </c>
      <c r="K363" s="153">
        <v>42321000</v>
      </c>
      <c r="L363" s="153">
        <v>20686000</v>
      </c>
      <c r="M363" s="153">
        <v>827440</v>
      </c>
      <c r="N363" s="153">
        <v>21513440</v>
      </c>
      <c r="O363" s="82" t="s">
        <v>356</v>
      </c>
      <c r="P363" s="82" t="s">
        <v>2</v>
      </c>
      <c r="Q363" s="82" t="s">
        <v>1177</v>
      </c>
      <c r="R363" s="317">
        <v>45108</v>
      </c>
      <c r="S363" s="267" t="s">
        <v>1182</v>
      </c>
      <c r="T363" s="82"/>
      <c r="U363" s="82" t="s">
        <v>1176</v>
      </c>
      <c r="V363" s="239">
        <f t="shared" si="10"/>
        <v>1.304298540179373E-3</v>
      </c>
    </row>
    <row r="364" spans="1:22" ht="24.9" customHeight="1" x14ac:dyDescent="0.3">
      <c r="A364" s="213">
        <f t="shared" si="11"/>
        <v>360</v>
      </c>
      <c r="B364" s="267" t="s">
        <v>747</v>
      </c>
      <c r="C364" s="267" t="s">
        <v>150</v>
      </c>
      <c r="D364" s="267" t="s">
        <v>1219</v>
      </c>
      <c r="E364" s="82" t="s">
        <v>749</v>
      </c>
      <c r="F364" s="268" t="s">
        <v>796</v>
      </c>
      <c r="G364" s="82" t="s">
        <v>1021</v>
      </c>
      <c r="H364" s="82">
        <v>3</v>
      </c>
      <c r="I364" s="153">
        <v>41346271.200000003</v>
      </c>
      <c r="J364" s="153">
        <v>0</v>
      </c>
      <c r="K364" s="153">
        <v>41347000</v>
      </c>
      <c r="L364" s="153">
        <v>41347000</v>
      </c>
      <c r="M364" s="153">
        <v>0</v>
      </c>
      <c r="N364" s="153">
        <v>41347000</v>
      </c>
      <c r="O364" s="82"/>
      <c r="P364" s="82" t="s">
        <v>2</v>
      </c>
      <c r="Q364" s="82" t="s">
        <v>379</v>
      </c>
      <c r="R364" s="317">
        <v>45078</v>
      </c>
      <c r="S364" s="267" t="s">
        <v>1189</v>
      </c>
      <c r="T364" s="82"/>
      <c r="U364" s="82" t="s">
        <v>1176</v>
      </c>
      <c r="V364" s="239">
        <f t="shared" si="10"/>
        <v>1.2742806583208462E-3</v>
      </c>
    </row>
    <row r="365" spans="1:22" ht="24.9" customHeight="1" x14ac:dyDescent="0.3">
      <c r="A365" s="213">
        <f t="shared" si="11"/>
        <v>361</v>
      </c>
      <c r="B365" s="267" t="s">
        <v>1319</v>
      </c>
      <c r="C365" s="267" t="s">
        <v>746</v>
      </c>
      <c r="D365" s="267" t="s">
        <v>1228</v>
      </c>
      <c r="E365" s="82" t="s">
        <v>1322</v>
      </c>
      <c r="F365" s="267" t="s">
        <v>797</v>
      </c>
      <c r="G365" s="82" t="s">
        <v>1022</v>
      </c>
      <c r="H365" s="82">
        <v>1</v>
      </c>
      <c r="I365" s="153">
        <v>37603240</v>
      </c>
      <c r="J365" s="153">
        <v>1504129.6</v>
      </c>
      <c r="K365" s="153">
        <v>39108000</v>
      </c>
      <c r="L365" s="153">
        <v>34470000</v>
      </c>
      <c r="M365" s="153">
        <v>1378800</v>
      </c>
      <c r="N365" s="153">
        <v>35848800</v>
      </c>
      <c r="O365" s="82" t="s">
        <v>356</v>
      </c>
      <c r="P365" s="82" t="s">
        <v>2</v>
      </c>
      <c r="Q365" s="82" t="s">
        <v>1177</v>
      </c>
      <c r="R365" s="317">
        <v>44958</v>
      </c>
      <c r="S365" s="267" t="s">
        <v>1182</v>
      </c>
      <c r="T365" s="82"/>
      <c r="U365" s="82" t="s">
        <v>1176</v>
      </c>
      <c r="V365" s="239">
        <f t="shared" si="10"/>
        <v>1.2052765130628983E-3</v>
      </c>
    </row>
    <row r="366" spans="1:22" ht="24.9" customHeight="1" x14ac:dyDescent="0.3">
      <c r="A366" s="213">
        <f t="shared" si="11"/>
        <v>362</v>
      </c>
      <c r="B366" s="267" t="s">
        <v>747</v>
      </c>
      <c r="C366" s="267" t="s">
        <v>150</v>
      </c>
      <c r="D366" s="267" t="s">
        <v>1222</v>
      </c>
      <c r="E366" s="82" t="s">
        <v>749</v>
      </c>
      <c r="F366" s="267" t="s">
        <v>798</v>
      </c>
      <c r="G366" s="82" t="s">
        <v>1023</v>
      </c>
      <c r="H366" s="82">
        <v>1</v>
      </c>
      <c r="I366" s="153">
        <v>29848053.000000004</v>
      </c>
      <c r="J366" s="153">
        <v>3880246.8900000006</v>
      </c>
      <c r="K366" s="153">
        <v>33729000</v>
      </c>
      <c r="L366" s="153">
        <v>29849000</v>
      </c>
      <c r="M366" s="153">
        <v>3880370</v>
      </c>
      <c r="N366" s="153">
        <v>33729370</v>
      </c>
      <c r="O366" s="82"/>
      <c r="P366" s="82" t="s">
        <v>2</v>
      </c>
      <c r="Q366" s="82" t="s">
        <v>1178</v>
      </c>
      <c r="R366" s="317">
        <v>44986</v>
      </c>
      <c r="S366" s="267" t="s">
        <v>1195</v>
      </c>
      <c r="T366" s="82"/>
      <c r="U366" s="82" t="s">
        <v>1176</v>
      </c>
      <c r="V366" s="239">
        <f t="shared" si="10"/>
        <v>1.0395001408688375E-3</v>
      </c>
    </row>
    <row r="367" spans="1:22" ht="24.9" customHeight="1" x14ac:dyDescent="0.3">
      <c r="A367" s="213">
        <f t="shared" si="11"/>
        <v>363</v>
      </c>
      <c r="B367" s="267" t="s">
        <v>747</v>
      </c>
      <c r="C367" s="267" t="s">
        <v>150</v>
      </c>
      <c r="D367" s="267" t="s">
        <v>1213</v>
      </c>
      <c r="E367" s="82" t="s">
        <v>749</v>
      </c>
      <c r="F367" s="267" t="s">
        <v>799</v>
      </c>
      <c r="G367" s="82" t="s">
        <v>1024</v>
      </c>
      <c r="H367" s="82">
        <v>1</v>
      </c>
      <c r="I367" s="153">
        <v>33130162.000000004</v>
      </c>
      <c r="J367" s="153">
        <v>0</v>
      </c>
      <c r="K367" s="153">
        <v>33131000</v>
      </c>
      <c r="L367" s="153">
        <v>33131000</v>
      </c>
      <c r="M367" s="153">
        <v>0</v>
      </c>
      <c r="N367" s="153">
        <v>33131000</v>
      </c>
      <c r="O367" s="82"/>
      <c r="P367" s="82" t="s">
        <v>2</v>
      </c>
      <c r="Q367" s="82" t="s">
        <v>1178</v>
      </c>
      <c r="R367" s="317">
        <v>45047</v>
      </c>
      <c r="S367" s="267" t="s">
        <v>1196</v>
      </c>
      <c r="T367" s="82"/>
      <c r="U367" s="82" t="s">
        <v>1176</v>
      </c>
      <c r="V367" s="239">
        <f t="shared" si="10"/>
        <v>1.0210702708982019E-3</v>
      </c>
    </row>
    <row r="368" spans="1:22" ht="24.9" customHeight="1" x14ac:dyDescent="0.3">
      <c r="A368" s="213">
        <f t="shared" si="11"/>
        <v>364</v>
      </c>
      <c r="B368" s="267" t="s">
        <v>1319</v>
      </c>
      <c r="C368" s="267" t="s">
        <v>746</v>
      </c>
      <c r="D368" s="267" t="s">
        <v>1212</v>
      </c>
      <c r="E368" s="82" t="s">
        <v>1322</v>
      </c>
      <c r="F368" s="267" t="s">
        <v>1454</v>
      </c>
      <c r="G368" s="82" t="s">
        <v>975</v>
      </c>
      <c r="H368" s="82">
        <v>1</v>
      </c>
      <c r="I368" s="153">
        <v>29711538.46153846</v>
      </c>
      <c r="J368" s="153">
        <v>0</v>
      </c>
      <c r="K368" s="153">
        <v>29712000</v>
      </c>
      <c r="L368" s="153">
        <v>29712000</v>
      </c>
      <c r="M368" s="153">
        <v>0</v>
      </c>
      <c r="N368" s="153">
        <v>29712000</v>
      </c>
      <c r="O368" s="154" t="s">
        <v>356</v>
      </c>
      <c r="P368" s="82" t="s">
        <v>2</v>
      </c>
      <c r="Q368" s="82" t="s">
        <v>701</v>
      </c>
      <c r="R368" s="317">
        <v>44927</v>
      </c>
      <c r="S368" s="267" t="s">
        <v>1182</v>
      </c>
      <c r="T368" s="82"/>
      <c r="U368" s="82" t="s">
        <v>1176</v>
      </c>
      <c r="V368" s="239">
        <f t="shared" si="10"/>
        <v>9.1569949258782943E-4</v>
      </c>
    </row>
    <row r="369" spans="1:22" ht="24.9" customHeight="1" x14ac:dyDescent="0.3">
      <c r="A369" s="213">
        <f t="shared" si="11"/>
        <v>365</v>
      </c>
      <c r="B369" s="267" t="s">
        <v>747</v>
      </c>
      <c r="C369" s="267" t="s">
        <v>150</v>
      </c>
      <c r="D369" s="267" t="s">
        <v>1219</v>
      </c>
      <c r="E369" s="82" t="s">
        <v>749</v>
      </c>
      <c r="F369" s="267" t="s">
        <v>800</v>
      </c>
      <c r="G369" s="82" t="s">
        <v>1025</v>
      </c>
      <c r="H369" s="82">
        <v>7</v>
      </c>
      <c r="I369" s="153">
        <v>28952210</v>
      </c>
      <c r="J369" s="153">
        <v>0</v>
      </c>
      <c r="K369" s="153">
        <v>28953000</v>
      </c>
      <c r="L369" s="153">
        <v>28953000</v>
      </c>
      <c r="M369" s="153">
        <v>0</v>
      </c>
      <c r="N369" s="153">
        <v>28953000</v>
      </c>
      <c r="O369" s="82"/>
      <c r="P369" s="82" t="s">
        <v>2</v>
      </c>
      <c r="Q369" s="82" t="s">
        <v>379</v>
      </c>
      <c r="R369" s="317">
        <v>45078</v>
      </c>
      <c r="S369" s="267" t="s">
        <v>1189</v>
      </c>
      <c r="T369" s="82"/>
      <c r="U369" s="82" t="s">
        <v>1176</v>
      </c>
      <c r="V369" s="239">
        <f t="shared" si="10"/>
        <v>8.9230773454817669E-4</v>
      </c>
    </row>
    <row r="370" spans="1:22" ht="24.9" customHeight="1" x14ac:dyDescent="0.3">
      <c r="A370" s="213">
        <f t="shared" si="11"/>
        <v>366</v>
      </c>
      <c r="B370" s="267" t="s">
        <v>1319</v>
      </c>
      <c r="C370" s="267" t="s">
        <v>746</v>
      </c>
      <c r="D370" s="267" t="s">
        <v>1229</v>
      </c>
      <c r="E370" s="82" t="s">
        <v>1322</v>
      </c>
      <c r="F370" s="267" t="s">
        <v>801</v>
      </c>
      <c r="G370" s="82" t="s">
        <v>1026</v>
      </c>
      <c r="H370" s="82">
        <v>1</v>
      </c>
      <c r="I370" s="153">
        <v>27463920</v>
      </c>
      <c r="J370" s="153">
        <v>1098556.8</v>
      </c>
      <c r="K370" s="153">
        <v>28563000</v>
      </c>
      <c r="L370" s="153">
        <v>3281000</v>
      </c>
      <c r="M370" s="153">
        <v>131240</v>
      </c>
      <c r="N370" s="153">
        <v>3412240</v>
      </c>
      <c r="O370" s="82" t="s">
        <v>356</v>
      </c>
      <c r="P370" s="82" t="s">
        <v>2</v>
      </c>
      <c r="Q370" s="82" t="s">
        <v>1177</v>
      </c>
      <c r="R370" s="317">
        <v>45231</v>
      </c>
      <c r="S370" s="267" t="s">
        <v>1182</v>
      </c>
      <c r="T370" s="82"/>
      <c r="U370" s="82" t="s">
        <v>1176</v>
      </c>
      <c r="V370" s="239">
        <f t="shared" si="10"/>
        <v>8.8028825413254477E-4</v>
      </c>
    </row>
    <row r="371" spans="1:22" ht="24.9" customHeight="1" x14ac:dyDescent="0.3">
      <c r="A371" s="213">
        <f t="shared" si="11"/>
        <v>367</v>
      </c>
      <c r="B371" s="267" t="s">
        <v>1319</v>
      </c>
      <c r="C371" s="267" t="s">
        <v>746</v>
      </c>
      <c r="D371" s="267" t="s">
        <v>1213</v>
      </c>
      <c r="E371" s="82" t="s">
        <v>1322</v>
      </c>
      <c r="F371" s="267" t="s">
        <v>1453</v>
      </c>
      <c r="G371" s="82" t="s">
        <v>1027</v>
      </c>
      <c r="H371" s="82">
        <v>1</v>
      </c>
      <c r="I371" s="153">
        <v>26614201.93</v>
      </c>
      <c r="J371" s="153">
        <v>1064568.0771999999</v>
      </c>
      <c r="K371" s="153">
        <v>27679000</v>
      </c>
      <c r="L371" s="153">
        <v>21809000</v>
      </c>
      <c r="M371" s="153">
        <v>872360</v>
      </c>
      <c r="N371" s="153">
        <v>22681360</v>
      </c>
      <c r="O371" s="82" t="s">
        <v>356</v>
      </c>
      <c r="P371" s="82" t="s">
        <v>2</v>
      </c>
      <c r="Q371" s="82" t="s">
        <v>1177</v>
      </c>
      <c r="R371" s="317">
        <v>44986</v>
      </c>
      <c r="S371" s="267" t="s">
        <v>1182</v>
      </c>
      <c r="T371" s="82"/>
      <c r="U371" s="82" t="s">
        <v>1176</v>
      </c>
      <c r="V371" s="239">
        <f t="shared" si="10"/>
        <v>8.5304409852377926E-4</v>
      </c>
    </row>
    <row r="372" spans="1:22" ht="24.9" customHeight="1" x14ac:dyDescent="0.3">
      <c r="A372" s="213">
        <f t="shared" si="11"/>
        <v>368</v>
      </c>
      <c r="B372" s="267" t="s">
        <v>747</v>
      </c>
      <c r="C372" s="267" t="s">
        <v>6</v>
      </c>
      <c r="D372" s="267" t="s">
        <v>6</v>
      </c>
      <c r="E372" s="82" t="s">
        <v>751</v>
      </c>
      <c r="F372" s="267" t="s">
        <v>802</v>
      </c>
      <c r="G372" s="82" t="s">
        <v>1028</v>
      </c>
      <c r="H372" s="82">
        <v>1</v>
      </c>
      <c r="I372" s="153">
        <v>24778761.061946906</v>
      </c>
      <c r="J372" s="153">
        <v>3221238.938053098</v>
      </c>
      <c r="K372" s="153">
        <v>28000000</v>
      </c>
      <c r="L372" s="153">
        <v>24779000</v>
      </c>
      <c r="M372" s="153">
        <v>3221238.9380530939</v>
      </c>
      <c r="N372" s="153">
        <v>28000000.000000004</v>
      </c>
      <c r="O372" s="154"/>
      <c r="P372" s="82" t="s">
        <v>2</v>
      </c>
      <c r="Q372" s="82" t="s">
        <v>379</v>
      </c>
      <c r="R372" s="317">
        <v>44958</v>
      </c>
      <c r="S372" s="267" t="s">
        <v>1192</v>
      </c>
      <c r="T372" s="82"/>
      <c r="U372" s="82" t="s">
        <v>1176</v>
      </c>
      <c r="V372" s="239">
        <f t="shared" si="10"/>
        <v>8.629370554812609E-4</v>
      </c>
    </row>
    <row r="373" spans="1:22" ht="24.9" customHeight="1" x14ac:dyDescent="0.3">
      <c r="A373" s="213">
        <f t="shared" si="11"/>
        <v>369</v>
      </c>
      <c r="B373" s="267" t="s">
        <v>747</v>
      </c>
      <c r="C373" s="267" t="s">
        <v>150</v>
      </c>
      <c r="D373" s="267" t="s">
        <v>1213</v>
      </c>
      <c r="E373" s="82" t="s">
        <v>749</v>
      </c>
      <c r="F373" s="267" t="s">
        <v>803</v>
      </c>
      <c r="G373" s="82" t="s">
        <v>1029</v>
      </c>
      <c r="H373" s="82">
        <v>1</v>
      </c>
      <c r="I373" s="153">
        <v>27320540</v>
      </c>
      <c r="J373" s="153">
        <v>0</v>
      </c>
      <c r="K373" s="153">
        <v>27321000</v>
      </c>
      <c r="L373" s="153">
        <v>27321000</v>
      </c>
      <c r="M373" s="153">
        <v>0</v>
      </c>
      <c r="N373" s="153">
        <v>27321000</v>
      </c>
      <c r="O373" s="82"/>
      <c r="P373" s="82" t="s">
        <v>2</v>
      </c>
      <c r="Q373" s="82" t="s">
        <v>1178</v>
      </c>
      <c r="R373" s="317">
        <v>44986</v>
      </c>
      <c r="S373" s="267" t="s">
        <v>1196</v>
      </c>
      <c r="T373" s="82"/>
      <c r="U373" s="82" t="s">
        <v>1176</v>
      </c>
      <c r="V373" s="239">
        <f t="shared" si="10"/>
        <v>8.4201083188584029E-4</v>
      </c>
    </row>
    <row r="374" spans="1:22" ht="24.9" customHeight="1" x14ac:dyDescent="0.3">
      <c r="A374" s="213">
        <f t="shared" si="11"/>
        <v>370</v>
      </c>
      <c r="B374" s="267" t="s">
        <v>747</v>
      </c>
      <c r="C374" s="267" t="s">
        <v>150</v>
      </c>
      <c r="D374" s="267" t="s">
        <v>1230</v>
      </c>
      <c r="E374" s="82" t="s">
        <v>749</v>
      </c>
      <c r="F374" s="267" t="s">
        <v>804</v>
      </c>
      <c r="G374" s="82" t="s">
        <v>1030</v>
      </c>
      <c r="H374" s="82">
        <v>1</v>
      </c>
      <c r="I374" s="153">
        <v>27320540</v>
      </c>
      <c r="J374" s="153">
        <v>0</v>
      </c>
      <c r="K374" s="153">
        <v>27321000</v>
      </c>
      <c r="L374" s="153">
        <v>27321000</v>
      </c>
      <c r="M374" s="153">
        <v>0</v>
      </c>
      <c r="N374" s="153">
        <v>27321000</v>
      </c>
      <c r="O374" s="82"/>
      <c r="P374" s="82" t="s">
        <v>2</v>
      </c>
      <c r="Q374" s="82" t="s">
        <v>1178</v>
      </c>
      <c r="R374" s="317">
        <v>45078</v>
      </c>
      <c r="S374" s="267" t="s">
        <v>1197</v>
      </c>
      <c r="T374" s="82"/>
      <c r="U374" s="82" t="s">
        <v>1176</v>
      </c>
      <c r="V374" s="239">
        <f t="shared" si="10"/>
        <v>8.4201083188584029E-4</v>
      </c>
    </row>
    <row r="375" spans="1:22" ht="24.9" customHeight="1" x14ac:dyDescent="0.3">
      <c r="A375" s="213">
        <f t="shared" si="11"/>
        <v>371</v>
      </c>
      <c r="B375" s="267" t="s">
        <v>747</v>
      </c>
      <c r="C375" s="267" t="s">
        <v>150</v>
      </c>
      <c r="D375" s="267" t="s">
        <v>1218</v>
      </c>
      <c r="E375" s="82" t="s">
        <v>749</v>
      </c>
      <c r="F375" s="267" t="s">
        <v>804</v>
      </c>
      <c r="G375" s="82" t="s">
        <v>1031</v>
      </c>
      <c r="H375" s="82">
        <v>1</v>
      </c>
      <c r="I375" s="153">
        <v>27320540</v>
      </c>
      <c r="J375" s="153">
        <v>0</v>
      </c>
      <c r="K375" s="153">
        <v>27321000</v>
      </c>
      <c r="L375" s="153">
        <v>27321000</v>
      </c>
      <c r="M375" s="153">
        <v>0</v>
      </c>
      <c r="N375" s="153">
        <v>27321000</v>
      </c>
      <c r="O375" s="82"/>
      <c r="P375" s="82" t="s">
        <v>2</v>
      </c>
      <c r="Q375" s="82" t="s">
        <v>1178</v>
      </c>
      <c r="R375" s="317">
        <v>44986</v>
      </c>
      <c r="S375" s="267" t="s">
        <v>1198</v>
      </c>
      <c r="T375" s="82"/>
      <c r="U375" s="82" t="s">
        <v>1176</v>
      </c>
      <c r="V375" s="239">
        <f t="shared" si="10"/>
        <v>8.4201083188584029E-4</v>
      </c>
    </row>
    <row r="376" spans="1:22" ht="24.9" customHeight="1" x14ac:dyDescent="0.3">
      <c r="A376" s="213">
        <f t="shared" si="11"/>
        <v>372</v>
      </c>
      <c r="B376" s="267" t="s">
        <v>747</v>
      </c>
      <c r="C376" s="267" t="s">
        <v>150</v>
      </c>
      <c r="D376" s="267" t="s">
        <v>1219</v>
      </c>
      <c r="E376" s="82" t="s">
        <v>749</v>
      </c>
      <c r="F376" s="267" t="s">
        <v>806</v>
      </c>
      <c r="G376" s="82" t="s">
        <v>1032</v>
      </c>
      <c r="H376" s="82">
        <v>4</v>
      </c>
      <c r="I376" s="153">
        <v>27071200</v>
      </c>
      <c r="J376" s="153">
        <v>0</v>
      </c>
      <c r="K376" s="153">
        <v>27072000</v>
      </c>
      <c r="L376" s="153">
        <v>27072000</v>
      </c>
      <c r="M376" s="153">
        <v>0</v>
      </c>
      <c r="N376" s="153">
        <v>27072000</v>
      </c>
      <c r="O376" s="82"/>
      <c r="P376" s="82" t="s">
        <v>2</v>
      </c>
      <c r="Q376" s="82" t="s">
        <v>379</v>
      </c>
      <c r="R376" s="317">
        <v>45078</v>
      </c>
      <c r="S376" s="267" t="s">
        <v>1189</v>
      </c>
      <c r="T376" s="82"/>
      <c r="U376" s="82" t="s">
        <v>1176</v>
      </c>
      <c r="V376" s="239">
        <f t="shared" si="10"/>
        <v>8.3433685592816773E-4</v>
      </c>
    </row>
    <row r="377" spans="1:22" ht="24.9" customHeight="1" x14ac:dyDescent="0.3">
      <c r="A377" s="213">
        <f t="shared" si="11"/>
        <v>373</v>
      </c>
      <c r="B377" s="267" t="s">
        <v>747</v>
      </c>
      <c r="C377" s="267" t="s">
        <v>6</v>
      </c>
      <c r="D377" s="267" t="s">
        <v>6</v>
      </c>
      <c r="E377" s="82" t="s">
        <v>751</v>
      </c>
      <c r="F377" s="267" t="s">
        <v>1431</v>
      </c>
      <c r="G377" s="82" t="s">
        <v>1033</v>
      </c>
      <c r="H377" s="82">
        <v>1</v>
      </c>
      <c r="I377" s="153">
        <v>25128318.584070798</v>
      </c>
      <c r="J377" s="153">
        <v>3266681.4159292039</v>
      </c>
      <c r="K377" s="153">
        <v>28395000</v>
      </c>
      <c r="L377" s="153">
        <v>18847000</v>
      </c>
      <c r="M377" s="153">
        <v>2450011.0619469024</v>
      </c>
      <c r="N377" s="153">
        <v>21296250</v>
      </c>
      <c r="O377" s="154">
        <v>701000000</v>
      </c>
      <c r="P377" s="82" t="s">
        <v>2</v>
      </c>
      <c r="Q377" s="82" t="s">
        <v>1177</v>
      </c>
      <c r="R377" s="317">
        <v>44986</v>
      </c>
      <c r="S377" s="267" t="s">
        <v>1187</v>
      </c>
      <c r="T377" s="82" t="s">
        <v>1428</v>
      </c>
      <c r="U377" s="82" t="s">
        <v>1176</v>
      </c>
      <c r="V377" s="239">
        <f t="shared" si="10"/>
        <v>8.751106317996572E-4</v>
      </c>
    </row>
    <row r="378" spans="1:22" ht="24.9" customHeight="1" x14ac:dyDescent="0.3">
      <c r="A378" s="213">
        <f t="shared" si="11"/>
        <v>374</v>
      </c>
      <c r="B378" s="267" t="s">
        <v>747</v>
      </c>
      <c r="C378" s="267" t="s">
        <v>150</v>
      </c>
      <c r="D378" s="267" t="s">
        <v>1226</v>
      </c>
      <c r="E378" s="82" t="s">
        <v>749</v>
      </c>
      <c r="F378" s="268" t="s">
        <v>807</v>
      </c>
      <c r="G378" s="82" t="s">
        <v>1034</v>
      </c>
      <c r="H378" s="82">
        <v>1</v>
      </c>
      <c r="I378" s="153">
        <v>25228933.599999998</v>
      </c>
      <c r="J378" s="153">
        <v>0</v>
      </c>
      <c r="K378" s="153">
        <v>25229000</v>
      </c>
      <c r="L378" s="153">
        <v>25229000</v>
      </c>
      <c r="M378" s="153">
        <v>0</v>
      </c>
      <c r="N378" s="153">
        <v>25229000</v>
      </c>
      <c r="O378" s="82"/>
      <c r="P378" s="82" t="s">
        <v>2</v>
      </c>
      <c r="Q378" s="82" t="s">
        <v>1178</v>
      </c>
      <c r="R378" s="317">
        <v>45047</v>
      </c>
      <c r="S378" s="267" t="s">
        <v>1185</v>
      </c>
      <c r="T378" s="82"/>
      <c r="U378" s="82" t="s">
        <v>1176</v>
      </c>
      <c r="V378" s="239">
        <f t="shared" si="10"/>
        <v>7.7753710616916896E-4</v>
      </c>
    </row>
    <row r="379" spans="1:22" ht="24.9" customHeight="1" x14ac:dyDescent="0.3">
      <c r="A379" s="213">
        <f t="shared" si="11"/>
        <v>375</v>
      </c>
      <c r="B379" s="267" t="s">
        <v>747</v>
      </c>
      <c r="C379" s="267" t="s">
        <v>150</v>
      </c>
      <c r="D379" s="267" t="s">
        <v>1226</v>
      </c>
      <c r="E379" s="82" t="s">
        <v>749</v>
      </c>
      <c r="F379" s="268" t="s">
        <v>808</v>
      </c>
      <c r="G379" s="82" t="s">
        <v>1035</v>
      </c>
      <c r="H379" s="82">
        <v>1</v>
      </c>
      <c r="I379" s="153">
        <v>24602021.600000001</v>
      </c>
      <c r="J379" s="153">
        <v>0</v>
      </c>
      <c r="K379" s="153">
        <v>24603000</v>
      </c>
      <c r="L379" s="153">
        <v>24603000</v>
      </c>
      <c r="M379" s="153">
        <v>0</v>
      </c>
      <c r="N379" s="153">
        <v>24603000</v>
      </c>
      <c r="O379" s="82"/>
      <c r="P379" s="82" t="s">
        <v>2</v>
      </c>
      <c r="Q379" s="82" t="s">
        <v>1178</v>
      </c>
      <c r="R379" s="317">
        <v>45047</v>
      </c>
      <c r="S379" s="267" t="s">
        <v>1188</v>
      </c>
      <c r="T379" s="82"/>
      <c r="U379" s="82" t="s">
        <v>1176</v>
      </c>
      <c r="V379" s="239">
        <f t="shared" si="10"/>
        <v>7.5824429914305217E-4</v>
      </c>
    </row>
    <row r="380" spans="1:22" ht="24.9" customHeight="1" x14ac:dyDescent="0.3">
      <c r="A380" s="213">
        <f t="shared" si="11"/>
        <v>376</v>
      </c>
      <c r="B380" s="267" t="s">
        <v>747</v>
      </c>
      <c r="C380" s="267" t="s">
        <v>150</v>
      </c>
      <c r="D380" s="268" t="s">
        <v>1214</v>
      </c>
      <c r="E380" s="82" t="s">
        <v>749</v>
      </c>
      <c r="F380" s="267" t="s">
        <v>1445</v>
      </c>
      <c r="G380" s="267" t="s">
        <v>1036</v>
      </c>
      <c r="H380" s="82">
        <v>1</v>
      </c>
      <c r="I380" s="153">
        <v>18112316.654867258</v>
      </c>
      <c r="J380" s="153">
        <v>2354601.1651327438</v>
      </c>
      <c r="K380" s="153">
        <v>20467000</v>
      </c>
      <c r="L380" s="153">
        <v>0</v>
      </c>
      <c r="M380" s="153">
        <v>0</v>
      </c>
      <c r="N380" s="153">
        <v>0</v>
      </c>
      <c r="O380" s="82"/>
      <c r="P380" s="82" t="s">
        <v>2</v>
      </c>
      <c r="Q380" s="82" t="s">
        <v>1177</v>
      </c>
      <c r="R380" s="317">
        <v>45231</v>
      </c>
      <c r="S380" s="267" t="s">
        <v>1183</v>
      </c>
      <c r="T380" s="82"/>
      <c r="U380" s="82" t="s">
        <v>1176</v>
      </c>
      <c r="V380" s="239">
        <f t="shared" si="10"/>
        <v>6.3077616837624881E-4</v>
      </c>
    </row>
    <row r="381" spans="1:22" ht="24.9" customHeight="1" x14ac:dyDescent="0.3">
      <c r="A381" s="213">
        <f t="shared" si="11"/>
        <v>377</v>
      </c>
      <c r="B381" s="267" t="s">
        <v>747</v>
      </c>
      <c r="C381" s="267" t="s">
        <v>6</v>
      </c>
      <c r="D381" s="267" t="s">
        <v>6</v>
      </c>
      <c r="E381" s="82" t="s">
        <v>751</v>
      </c>
      <c r="F381" s="267" t="s">
        <v>809</v>
      </c>
      <c r="G381" s="82" t="s">
        <v>1037</v>
      </c>
      <c r="H381" s="82">
        <v>1</v>
      </c>
      <c r="I381" s="153">
        <v>24008849.557522126</v>
      </c>
      <c r="J381" s="153">
        <v>3121150.4424778763</v>
      </c>
      <c r="K381" s="153">
        <v>27130000</v>
      </c>
      <c r="L381" s="153">
        <v>18008000</v>
      </c>
      <c r="M381" s="153">
        <v>2340920.3539822996</v>
      </c>
      <c r="N381" s="153">
        <v>20348000</v>
      </c>
      <c r="O381" s="154">
        <v>101100000</v>
      </c>
      <c r="P381" s="82" t="s">
        <v>2</v>
      </c>
      <c r="Q381" s="82" t="s">
        <v>1177</v>
      </c>
      <c r="R381" s="317">
        <v>44986</v>
      </c>
      <c r="S381" s="267" t="s">
        <v>1186</v>
      </c>
      <c r="T381" s="82" t="s">
        <v>1428</v>
      </c>
      <c r="U381" s="82" t="s">
        <v>1176</v>
      </c>
      <c r="V381" s="239">
        <f t="shared" si="10"/>
        <v>8.3612436840023604E-4</v>
      </c>
    </row>
    <row r="382" spans="1:22" ht="24.9" customHeight="1" x14ac:dyDescent="0.3">
      <c r="A382" s="213">
        <f t="shared" si="11"/>
        <v>378</v>
      </c>
      <c r="B382" s="267" t="s">
        <v>1319</v>
      </c>
      <c r="C382" s="267" t="s">
        <v>746</v>
      </c>
      <c r="D382" s="267" t="s">
        <v>1213</v>
      </c>
      <c r="E382" s="82" t="s">
        <v>1322</v>
      </c>
      <c r="F382" s="267" t="s">
        <v>1452</v>
      </c>
      <c r="G382" s="82" t="s">
        <v>1038</v>
      </c>
      <c r="H382" s="82">
        <v>1</v>
      </c>
      <c r="I382" s="153">
        <v>21283190.6261</v>
      </c>
      <c r="J382" s="153">
        <v>851327.62504399999</v>
      </c>
      <c r="K382" s="153">
        <v>22135000</v>
      </c>
      <c r="L382" s="153">
        <v>7745000</v>
      </c>
      <c r="M382" s="153">
        <v>309800</v>
      </c>
      <c r="N382" s="153">
        <v>8054800</v>
      </c>
      <c r="O382" s="82" t="s">
        <v>356</v>
      </c>
      <c r="P382" s="82" t="s">
        <v>2</v>
      </c>
      <c r="Q382" s="82" t="s">
        <v>1177</v>
      </c>
      <c r="R382" s="317">
        <v>45139</v>
      </c>
      <c r="S382" s="267" t="s">
        <v>1182</v>
      </c>
      <c r="T382" s="82"/>
      <c r="U382" s="82" t="s">
        <v>1176</v>
      </c>
      <c r="V382" s="239">
        <f t="shared" si="10"/>
        <v>6.8218256153848968E-4</v>
      </c>
    </row>
    <row r="383" spans="1:22" ht="24.9" customHeight="1" x14ac:dyDescent="0.3">
      <c r="A383" s="213">
        <f t="shared" si="11"/>
        <v>379</v>
      </c>
      <c r="B383" s="267" t="s">
        <v>747</v>
      </c>
      <c r="C383" s="267" t="s">
        <v>6</v>
      </c>
      <c r="D383" s="267" t="s">
        <v>6</v>
      </c>
      <c r="E383" s="82" t="s">
        <v>751</v>
      </c>
      <c r="F383" s="267" t="s">
        <v>810</v>
      </c>
      <c r="G383" s="82" t="s">
        <v>1039</v>
      </c>
      <c r="H383" s="82">
        <v>1</v>
      </c>
      <c r="I383" s="153">
        <v>37245132.743362837</v>
      </c>
      <c r="J383" s="153">
        <v>4841867.256637169</v>
      </c>
      <c r="K383" s="153">
        <v>42087000</v>
      </c>
      <c r="L383" s="153">
        <v>31039000</v>
      </c>
      <c r="M383" s="153">
        <v>4034946.9026548639</v>
      </c>
      <c r="N383" s="153">
        <v>35073000</v>
      </c>
      <c r="O383" s="154">
        <v>701000000</v>
      </c>
      <c r="P383" s="82" t="s">
        <v>2</v>
      </c>
      <c r="Q383" s="82" t="s">
        <v>1177</v>
      </c>
      <c r="R383" s="317">
        <v>44986</v>
      </c>
      <c r="S383" s="267" t="s">
        <v>1187</v>
      </c>
      <c r="T383" s="82" t="s">
        <v>1428</v>
      </c>
      <c r="U383" s="82" t="s">
        <v>1176</v>
      </c>
      <c r="V383" s="239">
        <f t="shared" si="10"/>
        <v>1.2970868519299938E-3</v>
      </c>
    </row>
    <row r="384" spans="1:22" ht="24.9" customHeight="1" x14ac:dyDescent="0.3">
      <c r="A384" s="213">
        <f t="shared" si="11"/>
        <v>380</v>
      </c>
      <c r="B384" s="267" t="s">
        <v>747</v>
      </c>
      <c r="C384" s="267" t="s">
        <v>6</v>
      </c>
      <c r="D384" s="267" t="s">
        <v>6</v>
      </c>
      <c r="E384" s="82" t="s">
        <v>751</v>
      </c>
      <c r="F384" s="267" t="s">
        <v>811</v>
      </c>
      <c r="G384" s="82" t="s">
        <v>1040</v>
      </c>
      <c r="H384" s="82">
        <v>1</v>
      </c>
      <c r="I384" s="153">
        <v>32111504.424778763</v>
      </c>
      <c r="J384" s="153">
        <v>4174495.5752212396</v>
      </c>
      <c r="K384" s="153">
        <v>36286000</v>
      </c>
      <c r="L384" s="153">
        <v>10704000</v>
      </c>
      <c r="M384" s="153">
        <v>1391517.6991150435</v>
      </c>
      <c r="N384" s="153">
        <v>12095500</v>
      </c>
      <c r="O384" s="154">
        <v>701000000</v>
      </c>
      <c r="P384" s="82" t="s">
        <v>2</v>
      </c>
      <c r="Q384" s="82" t="s">
        <v>1177</v>
      </c>
      <c r="R384" s="317">
        <v>45139</v>
      </c>
      <c r="S384" s="267" t="s">
        <v>1199</v>
      </c>
      <c r="T384" s="82" t="s">
        <v>1428</v>
      </c>
      <c r="U384" s="82" t="s">
        <v>1176</v>
      </c>
      <c r="V384" s="239">
        <f t="shared" si="10"/>
        <v>1.1183047855426083E-3</v>
      </c>
    </row>
    <row r="385" spans="1:22" ht="24.9" customHeight="1" x14ac:dyDescent="0.3">
      <c r="A385" s="213">
        <f t="shared" si="11"/>
        <v>381</v>
      </c>
      <c r="B385" s="267" t="s">
        <v>747</v>
      </c>
      <c r="C385" s="267" t="s">
        <v>150</v>
      </c>
      <c r="D385" s="267" t="s">
        <v>1226</v>
      </c>
      <c r="E385" s="82" t="s">
        <v>749</v>
      </c>
      <c r="F385" s="267" t="s">
        <v>812</v>
      </c>
      <c r="G385" s="82" t="s">
        <v>1041</v>
      </c>
      <c r="H385" s="82">
        <v>5</v>
      </c>
      <c r="I385" s="153">
        <v>21372000</v>
      </c>
      <c r="J385" s="153">
        <v>0</v>
      </c>
      <c r="K385" s="153">
        <v>21372000</v>
      </c>
      <c r="L385" s="153">
        <v>21372000</v>
      </c>
      <c r="M385" s="153">
        <v>0</v>
      </c>
      <c r="N385" s="153">
        <v>21372000</v>
      </c>
      <c r="O385" s="82"/>
      <c r="P385" s="82" t="s">
        <v>2</v>
      </c>
      <c r="Q385" s="82" t="s">
        <v>1178</v>
      </c>
      <c r="R385" s="317">
        <v>45047</v>
      </c>
      <c r="S385" s="267" t="s">
        <v>1188</v>
      </c>
      <c r="T385" s="82"/>
      <c r="U385" s="82" t="s">
        <v>1176</v>
      </c>
      <c r="V385" s="239">
        <f t="shared" si="10"/>
        <v>6.5866752677662529E-4</v>
      </c>
    </row>
    <row r="386" spans="1:22" ht="24.9" customHeight="1" x14ac:dyDescent="0.3">
      <c r="A386" s="213">
        <f t="shared" si="11"/>
        <v>382</v>
      </c>
      <c r="B386" s="267" t="s">
        <v>747</v>
      </c>
      <c r="C386" s="267" t="s">
        <v>150</v>
      </c>
      <c r="D386" s="268" t="s">
        <v>1214</v>
      </c>
      <c r="E386" s="82" t="s">
        <v>749</v>
      </c>
      <c r="F386" s="267" t="s">
        <v>1442</v>
      </c>
      <c r="G386" s="267" t="s">
        <v>1006</v>
      </c>
      <c r="H386" s="82">
        <v>1</v>
      </c>
      <c r="I386" s="153">
        <v>20455800</v>
      </c>
      <c r="J386" s="153">
        <v>0</v>
      </c>
      <c r="K386" s="153">
        <v>20456000</v>
      </c>
      <c r="L386" s="153">
        <v>0</v>
      </c>
      <c r="M386" s="153">
        <v>0</v>
      </c>
      <c r="N386" s="153">
        <v>0</v>
      </c>
      <c r="O386" s="82"/>
      <c r="P386" s="82" t="s">
        <v>2</v>
      </c>
      <c r="Q386" s="82" t="s">
        <v>1177</v>
      </c>
      <c r="R386" s="317">
        <v>45170</v>
      </c>
      <c r="S386" s="267" t="s">
        <v>1183</v>
      </c>
      <c r="T386" s="82"/>
      <c r="U386" s="82" t="s">
        <v>1176</v>
      </c>
      <c r="V386" s="239">
        <f t="shared" si="10"/>
        <v>6.3043715739016684E-4</v>
      </c>
    </row>
    <row r="387" spans="1:22" ht="24.9" customHeight="1" x14ac:dyDescent="0.3">
      <c r="A387" s="213">
        <f t="shared" si="11"/>
        <v>383</v>
      </c>
      <c r="B387" s="267" t="s">
        <v>747</v>
      </c>
      <c r="C387" s="267" t="s">
        <v>150</v>
      </c>
      <c r="D387" s="268" t="s">
        <v>1214</v>
      </c>
      <c r="E387" s="82" t="s">
        <v>749</v>
      </c>
      <c r="F387" s="267" t="s">
        <v>1440</v>
      </c>
      <c r="G387" s="267" t="s">
        <v>977</v>
      </c>
      <c r="H387" s="82">
        <v>1</v>
      </c>
      <c r="I387" s="153">
        <v>20550000</v>
      </c>
      <c r="J387" s="153">
        <v>0</v>
      </c>
      <c r="K387" s="153">
        <v>20550000</v>
      </c>
      <c r="L387" s="153">
        <v>0</v>
      </c>
      <c r="M387" s="153">
        <v>0</v>
      </c>
      <c r="N387" s="153">
        <v>0</v>
      </c>
      <c r="O387" s="82"/>
      <c r="P387" s="82" t="s">
        <v>2</v>
      </c>
      <c r="Q387" s="82" t="s">
        <v>1177</v>
      </c>
      <c r="R387" s="317">
        <v>45139</v>
      </c>
      <c r="S387" s="267" t="s">
        <v>1183</v>
      </c>
      <c r="T387" s="82"/>
      <c r="U387" s="82" t="s">
        <v>1176</v>
      </c>
      <c r="V387" s="239">
        <f t="shared" si="10"/>
        <v>6.3333416036213974E-4</v>
      </c>
    </row>
    <row r="388" spans="1:22" ht="24.9" customHeight="1" x14ac:dyDescent="0.3">
      <c r="A388" s="213">
        <f t="shared" si="11"/>
        <v>384</v>
      </c>
      <c r="B388" s="267" t="s">
        <v>747</v>
      </c>
      <c r="C388" s="267" t="s">
        <v>6</v>
      </c>
      <c r="D388" s="267" t="s">
        <v>6</v>
      </c>
      <c r="E388" s="82" t="s">
        <v>751</v>
      </c>
      <c r="F388" s="267" t="s">
        <v>813</v>
      </c>
      <c r="G388" s="82" t="s">
        <v>1042</v>
      </c>
      <c r="H388" s="82">
        <v>1</v>
      </c>
      <c r="I388" s="153">
        <v>22977876.106194694</v>
      </c>
      <c r="J388" s="153">
        <v>2987123.8938053101</v>
      </c>
      <c r="K388" s="153">
        <v>25965000</v>
      </c>
      <c r="L388" s="153">
        <v>7660000</v>
      </c>
      <c r="M388" s="153">
        <v>995707.96460176911</v>
      </c>
      <c r="N388" s="153">
        <v>8655000</v>
      </c>
      <c r="O388" s="154">
        <v>701000000</v>
      </c>
      <c r="P388" s="82" t="s">
        <v>2</v>
      </c>
      <c r="Q388" s="82" t="s">
        <v>1177</v>
      </c>
      <c r="R388" s="317">
        <v>44958</v>
      </c>
      <c r="S388" s="267" t="s">
        <v>1186</v>
      </c>
      <c r="T388" s="82" t="s">
        <v>1428</v>
      </c>
      <c r="U388" s="82" t="s">
        <v>1176</v>
      </c>
      <c r="V388" s="239">
        <f t="shared" si="10"/>
        <v>8.0022002305610502E-4</v>
      </c>
    </row>
    <row r="389" spans="1:22" ht="24.9" customHeight="1" x14ac:dyDescent="0.3">
      <c r="A389" s="213">
        <f t="shared" si="11"/>
        <v>385</v>
      </c>
      <c r="B389" s="267" t="s">
        <v>747</v>
      </c>
      <c r="C389" s="267" t="s">
        <v>150</v>
      </c>
      <c r="D389" s="267" t="s">
        <v>1213</v>
      </c>
      <c r="E389" s="82" t="s">
        <v>749</v>
      </c>
      <c r="F389" s="267" t="s">
        <v>814</v>
      </c>
      <c r="G389" s="82" t="s">
        <v>1043</v>
      </c>
      <c r="H389" s="82">
        <v>1</v>
      </c>
      <c r="I389" s="153">
        <v>18022295.200000003</v>
      </c>
      <c r="J389" s="153">
        <v>0</v>
      </c>
      <c r="K389" s="153">
        <v>18023000</v>
      </c>
      <c r="L389" s="153">
        <v>18023000</v>
      </c>
      <c r="M389" s="153">
        <v>0</v>
      </c>
      <c r="N389" s="153">
        <v>18023000</v>
      </c>
      <c r="O389" s="82"/>
      <c r="P389" s="82" t="s">
        <v>2</v>
      </c>
      <c r="Q389" s="82" t="s">
        <v>1178</v>
      </c>
      <c r="R389" s="317">
        <v>44986</v>
      </c>
      <c r="S389" s="267" t="s">
        <v>1196</v>
      </c>
      <c r="T389" s="82"/>
      <c r="U389" s="82" t="s">
        <v>1176</v>
      </c>
      <c r="V389" s="239">
        <f t="shared" ref="V389:V452" si="12">+K389/$K$688</f>
        <v>5.5545409110495587E-4</v>
      </c>
    </row>
    <row r="390" spans="1:22" ht="24.9" customHeight="1" x14ac:dyDescent="0.3">
      <c r="A390" s="213">
        <f t="shared" si="11"/>
        <v>386</v>
      </c>
      <c r="B390" s="267" t="s">
        <v>747</v>
      </c>
      <c r="C390" s="267" t="s">
        <v>150</v>
      </c>
      <c r="D390" s="268" t="s">
        <v>1214</v>
      </c>
      <c r="E390" s="82" t="s">
        <v>749</v>
      </c>
      <c r="F390" s="267" t="s">
        <v>1446</v>
      </c>
      <c r="G390" s="267" t="s">
        <v>1036</v>
      </c>
      <c r="H390" s="82">
        <v>1</v>
      </c>
      <c r="I390" s="153">
        <v>17534378.039999999</v>
      </c>
      <c r="J390" s="153">
        <v>0</v>
      </c>
      <c r="K390" s="153">
        <v>17535000</v>
      </c>
      <c r="L390" s="153">
        <v>0</v>
      </c>
      <c r="M390" s="153">
        <v>0</v>
      </c>
      <c r="N390" s="153">
        <v>0</v>
      </c>
      <c r="O390" s="82"/>
      <c r="P390" s="82" t="s">
        <v>2</v>
      </c>
      <c r="Q390" s="82" t="s">
        <v>1177</v>
      </c>
      <c r="R390" s="317">
        <v>45231</v>
      </c>
      <c r="S390" s="267" t="s">
        <v>1183</v>
      </c>
      <c r="T390" s="82"/>
      <c r="U390" s="82" t="s">
        <v>1176</v>
      </c>
      <c r="V390" s="239">
        <f t="shared" si="12"/>
        <v>5.4041433099513963E-4</v>
      </c>
    </row>
    <row r="391" spans="1:22" ht="24.9" customHeight="1" x14ac:dyDescent="0.3">
      <c r="A391" s="213">
        <f t="shared" ref="A391:A454" si="13">+A390+1</f>
        <v>387</v>
      </c>
      <c r="B391" s="267" t="s">
        <v>747</v>
      </c>
      <c r="C391" s="267" t="s">
        <v>150</v>
      </c>
      <c r="D391" s="267" t="s">
        <v>1223</v>
      </c>
      <c r="E391" s="82" t="s">
        <v>749</v>
      </c>
      <c r="F391" s="267" t="s">
        <v>815</v>
      </c>
      <c r="G391" s="82" t="s">
        <v>1044</v>
      </c>
      <c r="H391" s="82">
        <v>1</v>
      </c>
      <c r="I391" s="153">
        <v>15316600</v>
      </c>
      <c r="J391" s="153">
        <v>1991158</v>
      </c>
      <c r="K391" s="153">
        <v>17308000</v>
      </c>
      <c r="L391" s="153">
        <v>15317000</v>
      </c>
      <c r="M391" s="153">
        <v>1991210</v>
      </c>
      <c r="N391" s="153">
        <v>17308210</v>
      </c>
      <c r="O391" s="82"/>
      <c r="P391" s="82" t="s">
        <v>2</v>
      </c>
      <c r="Q391" s="82" t="s">
        <v>1178</v>
      </c>
      <c r="R391" s="317">
        <v>44958</v>
      </c>
      <c r="S391" s="267" t="s">
        <v>1185</v>
      </c>
      <c r="T391" s="82"/>
      <c r="U391" s="82" t="s">
        <v>1176</v>
      </c>
      <c r="V391" s="239">
        <f t="shared" si="12"/>
        <v>5.3341837700963089E-4</v>
      </c>
    </row>
    <row r="392" spans="1:22" ht="24.9" customHeight="1" x14ac:dyDescent="0.3">
      <c r="A392" s="213">
        <f t="shared" si="13"/>
        <v>388</v>
      </c>
      <c r="B392" s="267" t="s">
        <v>747</v>
      </c>
      <c r="C392" s="267" t="s">
        <v>6</v>
      </c>
      <c r="D392" s="267" t="s">
        <v>6</v>
      </c>
      <c r="E392" s="82" t="s">
        <v>1432</v>
      </c>
      <c r="F392" s="267" t="s">
        <v>816</v>
      </c>
      <c r="G392" s="82" t="s">
        <v>1045</v>
      </c>
      <c r="H392" s="82">
        <v>1</v>
      </c>
      <c r="I392" s="153">
        <v>12831858.407079646</v>
      </c>
      <c r="J392" s="153">
        <v>1668141.5929203541</v>
      </c>
      <c r="K392" s="153">
        <v>14500000</v>
      </c>
      <c r="L392" s="153">
        <v>12832000</v>
      </c>
      <c r="M392" s="153">
        <v>1668141.5929203536</v>
      </c>
      <c r="N392" s="153">
        <v>14500000</v>
      </c>
      <c r="O392" s="82"/>
      <c r="P392" s="82" t="s">
        <v>2</v>
      </c>
      <c r="Q392" s="82" t="s">
        <v>379</v>
      </c>
      <c r="R392" s="317">
        <v>45047</v>
      </c>
      <c r="S392" s="267" t="s">
        <v>1182</v>
      </c>
      <c r="T392" s="82"/>
      <c r="U392" s="82" t="s">
        <v>1176</v>
      </c>
      <c r="V392" s="239">
        <f t="shared" si="12"/>
        <v>4.4687811801708151E-4</v>
      </c>
    </row>
    <row r="393" spans="1:22" ht="24.9" customHeight="1" x14ac:dyDescent="0.3">
      <c r="A393" s="213">
        <f t="shared" si="13"/>
        <v>389</v>
      </c>
      <c r="B393" s="267" t="s">
        <v>747</v>
      </c>
      <c r="C393" s="267" t="s">
        <v>6</v>
      </c>
      <c r="D393" s="267" t="s">
        <v>6</v>
      </c>
      <c r="E393" s="82" t="s">
        <v>751</v>
      </c>
      <c r="F393" s="267" t="s">
        <v>817</v>
      </c>
      <c r="G393" s="82" t="s">
        <v>1046</v>
      </c>
      <c r="H393" s="82">
        <v>1</v>
      </c>
      <c r="I393" s="153">
        <v>27288495.575221241</v>
      </c>
      <c r="J393" s="153">
        <v>3547504.4247787613</v>
      </c>
      <c r="K393" s="153">
        <v>30836000</v>
      </c>
      <c r="L393" s="153">
        <v>22741000</v>
      </c>
      <c r="M393" s="153">
        <v>2956292.0353982262</v>
      </c>
      <c r="N393" s="153">
        <v>25697000</v>
      </c>
      <c r="O393" s="154">
        <v>701000000</v>
      </c>
      <c r="P393" s="82" t="s">
        <v>2</v>
      </c>
      <c r="Q393" s="82" t="s">
        <v>1177</v>
      </c>
      <c r="R393" s="317">
        <v>44986</v>
      </c>
      <c r="S393" s="267" t="s">
        <v>1187</v>
      </c>
      <c r="T393" s="82" t="s">
        <v>1428</v>
      </c>
      <c r="U393" s="82" t="s">
        <v>1176</v>
      </c>
      <c r="V393" s="239">
        <f t="shared" si="12"/>
        <v>9.5034025152929147E-4</v>
      </c>
    </row>
    <row r="394" spans="1:22" ht="24.9" customHeight="1" x14ac:dyDescent="0.3">
      <c r="A394" s="213">
        <f t="shared" si="13"/>
        <v>390</v>
      </c>
      <c r="B394" s="267" t="s">
        <v>1319</v>
      </c>
      <c r="C394" s="267" t="s">
        <v>746</v>
      </c>
      <c r="D394" s="267" t="s">
        <v>1217</v>
      </c>
      <c r="E394" s="82" t="s">
        <v>1322</v>
      </c>
      <c r="F394" s="267" t="s">
        <v>818</v>
      </c>
      <c r="G394" s="267" t="s">
        <v>1433</v>
      </c>
      <c r="H394" s="82">
        <v>1</v>
      </c>
      <c r="I394" s="153">
        <v>12547192.199999999</v>
      </c>
      <c r="J394" s="153">
        <v>1631134.986</v>
      </c>
      <c r="K394" s="153">
        <v>14179000</v>
      </c>
      <c r="L394" s="153">
        <v>0</v>
      </c>
      <c r="M394" s="153">
        <v>0</v>
      </c>
      <c r="N394" s="153">
        <v>0</v>
      </c>
      <c r="O394" s="82"/>
      <c r="P394" s="82" t="s">
        <v>2</v>
      </c>
      <c r="Q394" s="82" t="s">
        <v>1177</v>
      </c>
      <c r="R394" s="317">
        <v>45261</v>
      </c>
      <c r="S394" s="267" t="s">
        <v>1182</v>
      </c>
      <c r="T394" s="82"/>
      <c r="U394" s="82" t="s">
        <v>1176</v>
      </c>
      <c r="V394" s="239">
        <f t="shared" si="12"/>
        <v>4.3698516105959993E-4</v>
      </c>
    </row>
    <row r="395" spans="1:22" ht="24.9" customHeight="1" x14ac:dyDescent="0.3">
      <c r="A395" s="213">
        <f t="shared" si="13"/>
        <v>391</v>
      </c>
      <c r="B395" s="267" t="s">
        <v>747</v>
      </c>
      <c r="C395" s="267" t="s">
        <v>150</v>
      </c>
      <c r="D395" s="267" t="s">
        <v>1226</v>
      </c>
      <c r="E395" s="82" t="s">
        <v>749</v>
      </c>
      <c r="F395" s="267" t="s">
        <v>819</v>
      </c>
      <c r="G395" s="82" t="s">
        <v>1047</v>
      </c>
      <c r="H395" s="82">
        <v>1</v>
      </c>
      <c r="I395" s="153">
        <v>14248000</v>
      </c>
      <c r="J395" s="153">
        <v>0</v>
      </c>
      <c r="K395" s="153">
        <v>14248000</v>
      </c>
      <c r="L395" s="153">
        <v>14248000</v>
      </c>
      <c r="M395" s="153">
        <v>0</v>
      </c>
      <c r="N395" s="153">
        <v>14248000</v>
      </c>
      <c r="O395" s="82"/>
      <c r="P395" s="82" t="s">
        <v>2</v>
      </c>
      <c r="Q395" s="82" t="s">
        <v>1178</v>
      </c>
      <c r="R395" s="317">
        <v>45047</v>
      </c>
      <c r="S395" s="267" t="s">
        <v>1188</v>
      </c>
      <c r="T395" s="82"/>
      <c r="U395" s="82" t="s">
        <v>1176</v>
      </c>
      <c r="V395" s="239">
        <f t="shared" si="12"/>
        <v>4.3911168451775021E-4</v>
      </c>
    </row>
    <row r="396" spans="1:22" ht="24.9" customHeight="1" x14ac:dyDescent="0.3">
      <c r="A396" s="213">
        <f t="shared" si="13"/>
        <v>392</v>
      </c>
      <c r="B396" s="267" t="s">
        <v>747</v>
      </c>
      <c r="C396" s="267" t="s">
        <v>150</v>
      </c>
      <c r="D396" s="267" t="s">
        <v>744</v>
      </c>
      <c r="E396" s="82" t="s">
        <v>750</v>
      </c>
      <c r="F396" s="267" t="s">
        <v>820</v>
      </c>
      <c r="G396" s="82" t="s">
        <v>1048</v>
      </c>
      <c r="H396" s="82">
        <v>1</v>
      </c>
      <c r="I396" s="153">
        <v>12360000</v>
      </c>
      <c r="J396" s="153">
        <v>1606800</v>
      </c>
      <c r="K396" s="153">
        <v>13967000</v>
      </c>
      <c r="L396" s="153">
        <v>2919000</v>
      </c>
      <c r="M396" s="153">
        <v>379470</v>
      </c>
      <c r="N396" s="153">
        <v>3298470</v>
      </c>
      <c r="O396" s="82"/>
      <c r="P396" s="82" t="s">
        <v>2</v>
      </c>
      <c r="Q396" s="82" t="s">
        <v>1177</v>
      </c>
      <c r="R396" s="317">
        <v>45200</v>
      </c>
      <c r="S396" s="267" t="s">
        <v>1183</v>
      </c>
      <c r="T396" s="82"/>
      <c r="U396" s="82" t="s">
        <v>1176</v>
      </c>
      <c r="V396" s="239">
        <f t="shared" si="12"/>
        <v>4.3045149478238465E-4</v>
      </c>
    </row>
    <row r="397" spans="1:22" ht="24.9" customHeight="1" x14ac:dyDescent="0.3">
      <c r="A397" s="213">
        <f t="shared" si="13"/>
        <v>393</v>
      </c>
      <c r="B397" s="267" t="s">
        <v>747</v>
      </c>
      <c r="C397" s="267" t="s">
        <v>150</v>
      </c>
      <c r="D397" s="267" t="s">
        <v>1230</v>
      </c>
      <c r="E397" s="82" t="s">
        <v>749</v>
      </c>
      <c r="F397" s="268" t="s">
        <v>821</v>
      </c>
      <c r="G397" s="82" t="s">
        <v>1049</v>
      </c>
      <c r="H397" s="82">
        <v>2</v>
      </c>
      <c r="I397" s="153">
        <v>13963040</v>
      </c>
      <c r="J397" s="153">
        <v>0</v>
      </c>
      <c r="K397" s="153">
        <v>13964000</v>
      </c>
      <c r="L397" s="153">
        <v>13964000</v>
      </c>
      <c r="M397" s="153">
        <v>0</v>
      </c>
      <c r="N397" s="153">
        <v>13964000</v>
      </c>
      <c r="O397" s="82"/>
      <c r="P397" s="82" t="s">
        <v>2</v>
      </c>
      <c r="Q397" s="82" t="s">
        <v>1178</v>
      </c>
      <c r="R397" s="317">
        <v>45078</v>
      </c>
      <c r="S397" s="267" t="s">
        <v>1197</v>
      </c>
      <c r="T397" s="82"/>
      <c r="U397" s="82" t="s">
        <v>1176</v>
      </c>
      <c r="V397" s="239">
        <f t="shared" si="12"/>
        <v>4.3035903724072597E-4</v>
      </c>
    </row>
    <row r="398" spans="1:22" ht="24.9" customHeight="1" x14ac:dyDescent="0.3">
      <c r="A398" s="213">
        <f t="shared" si="13"/>
        <v>394</v>
      </c>
      <c r="B398" s="267" t="s">
        <v>1319</v>
      </c>
      <c r="C398" s="267" t="s">
        <v>746</v>
      </c>
      <c r="D398" s="267" t="s">
        <v>1224</v>
      </c>
      <c r="E398" s="82" t="s">
        <v>1322</v>
      </c>
      <c r="F398" s="267" t="s">
        <v>1451</v>
      </c>
      <c r="G398" s="82" t="s">
        <v>1050</v>
      </c>
      <c r="H398" s="82">
        <v>1</v>
      </c>
      <c r="I398" s="153">
        <v>13248965.426900001</v>
      </c>
      <c r="J398" s="153">
        <v>529958.61707600008</v>
      </c>
      <c r="K398" s="153">
        <v>13779000</v>
      </c>
      <c r="L398" s="153">
        <v>1068000</v>
      </c>
      <c r="M398" s="153">
        <v>42720</v>
      </c>
      <c r="N398" s="153">
        <v>1110720</v>
      </c>
      <c r="O398" s="82" t="s">
        <v>356</v>
      </c>
      <c r="P398" s="82" t="s">
        <v>2</v>
      </c>
      <c r="Q398" s="82" t="s">
        <v>1177</v>
      </c>
      <c r="R398" s="317">
        <v>45261</v>
      </c>
      <c r="S398" s="267" t="s">
        <v>1182</v>
      </c>
      <c r="T398" s="82"/>
      <c r="U398" s="82" t="s">
        <v>1176</v>
      </c>
      <c r="V398" s="239">
        <f t="shared" si="12"/>
        <v>4.2465748883843907E-4</v>
      </c>
    </row>
    <row r="399" spans="1:22" ht="24.9" customHeight="1" x14ac:dyDescent="0.3">
      <c r="A399" s="213">
        <f t="shared" si="13"/>
        <v>395</v>
      </c>
      <c r="B399" s="267" t="s">
        <v>747</v>
      </c>
      <c r="C399" s="267" t="s">
        <v>6</v>
      </c>
      <c r="D399" s="267" t="s">
        <v>6</v>
      </c>
      <c r="E399" s="82" t="s">
        <v>1432</v>
      </c>
      <c r="F399" s="267" t="s">
        <v>822</v>
      </c>
      <c r="G399" s="82" t="s">
        <v>1434</v>
      </c>
      <c r="H399" s="82">
        <v>1</v>
      </c>
      <c r="I399" s="153">
        <v>13831858.407079648</v>
      </c>
      <c r="J399" s="153">
        <v>1798141.5929203543</v>
      </c>
      <c r="K399" s="153">
        <v>15630000</v>
      </c>
      <c r="L399" s="153">
        <v>3458000</v>
      </c>
      <c r="M399" s="153">
        <v>449535.39823008794</v>
      </c>
      <c r="N399" s="153">
        <v>3907500</v>
      </c>
      <c r="O399" s="154">
        <v>101100000</v>
      </c>
      <c r="P399" s="82" t="s">
        <v>2</v>
      </c>
      <c r="Q399" s="82" t="s">
        <v>1177</v>
      </c>
      <c r="R399" s="317">
        <v>45200</v>
      </c>
      <c r="S399" s="267" t="s">
        <v>1186</v>
      </c>
      <c r="T399" s="82" t="s">
        <v>1428</v>
      </c>
      <c r="U399" s="82" t="s">
        <v>1176</v>
      </c>
      <c r="V399" s="239">
        <f t="shared" si="12"/>
        <v>4.8170379204186102E-4</v>
      </c>
    </row>
    <row r="400" spans="1:22" ht="24.9" customHeight="1" x14ac:dyDescent="0.3">
      <c r="A400" s="213">
        <f t="shared" si="13"/>
        <v>396</v>
      </c>
      <c r="B400" s="267" t="s">
        <v>747</v>
      </c>
      <c r="C400" s="267" t="s">
        <v>150</v>
      </c>
      <c r="D400" s="267" t="s">
        <v>1228</v>
      </c>
      <c r="E400" s="82" t="s">
        <v>749</v>
      </c>
      <c r="F400" s="267" t="s">
        <v>805</v>
      </c>
      <c r="G400" s="82" t="s">
        <v>1435</v>
      </c>
      <c r="H400" s="82">
        <v>1</v>
      </c>
      <c r="I400" s="153">
        <v>13576919.199999999</v>
      </c>
      <c r="J400" s="153">
        <v>0</v>
      </c>
      <c r="K400" s="153">
        <v>13577000</v>
      </c>
      <c r="L400" s="153">
        <v>13577000</v>
      </c>
      <c r="M400" s="153">
        <v>0</v>
      </c>
      <c r="N400" s="153">
        <v>13577000</v>
      </c>
      <c r="O400" s="82"/>
      <c r="P400" s="82" t="s">
        <v>2</v>
      </c>
      <c r="Q400" s="82" t="s">
        <v>1178</v>
      </c>
      <c r="R400" s="317">
        <v>45047</v>
      </c>
      <c r="S400" s="267" t="s">
        <v>1185</v>
      </c>
      <c r="T400" s="82"/>
      <c r="U400" s="82" t="s">
        <v>1176</v>
      </c>
      <c r="V400" s="239">
        <f t="shared" si="12"/>
        <v>4.1843201436675284E-4</v>
      </c>
    </row>
    <row r="401" spans="1:22" ht="24.9" customHeight="1" x14ac:dyDescent="0.3">
      <c r="A401" s="213">
        <f t="shared" si="13"/>
        <v>397</v>
      </c>
      <c r="B401" s="267" t="s">
        <v>747</v>
      </c>
      <c r="C401" s="267" t="s">
        <v>150</v>
      </c>
      <c r="D401" s="267" t="s">
        <v>1215</v>
      </c>
      <c r="E401" s="82" t="s">
        <v>749</v>
      </c>
      <c r="F401" s="267" t="s">
        <v>823</v>
      </c>
      <c r="G401" s="82" t="s">
        <v>1051</v>
      </c>
      <c r="H401" s="82">
        <v>1</v>
      </c>
      <c r="I401" s="153">
        <v>13571220</v>
      </c>
      <c r="J401" s="153">
        <v>0</v>
      </c>
      <c r="K401" s="153">
        <v>13572000</v>
      </c>
      <c r="L401" s="153">
        <v>13572000</v>
      </c>
      <c r="M401" s="153">
        <v>0</v>
      </c>
      <c r="N401" s="153">
        <v>13572000</v>
      </c>
      <c r="O401" s="82"/>
      <c r="P401" s="82" t="s">
        <v>2</v>
      </c>
      <c r="Q401" s="82" t="s">
        <v>1178</v>
      </c>
      <c r="R401" s="317">
        <v>45170</v>
      </c>
      <c r="S401" s="267" t="s">
        <v>345</v>
      </c>
      <c r="T401" s="82"/>
      <c r="U401" s="82" t="s">
        <v>1176</v>
      </c>
      <c r="V401" s="239">
        <f t="shared" si="12"/>
        <v>4.1827791846398834E-4</v>
      </c>
    </row>
    <row r="402" spans="1:22" ht="24.9" customHeight="1" x14ac:dyDescent="0.3">
      <c r="A402" s="213">
        <f t="shared" si="13"/>
        <v>398</v>
      </c>
      <c r="B402" s="267" t="s">
        <v>747</v>
      </c>
      <c r="C402" s="267" t="s">
        <v>150</v>
      </c>
      <c r="D402" s="267" t="s">
        <v>1222</v>
      </c>
      <c r="E402" s="82" t="s">
        <v>749</v>
      </c>
      <c r="F402" s="267" t="s">
        <v>824</v>
      </c>
      <c r="G402" s="82" t="s">
        <v>1052</v>
      </c>
      <c r="H402" s="82">
        <v>1</v>
      </c>
      <c r="I402" s="153">
        <v>12006680</v>
      </c>
      <c r="J402" s="153">
        <v>1560868.4000000001</v>
      </c>
      <c r="K402" s="153">
        <v>13568000</v>
      </c>
      <c r="L402" s="153">
        <v>12007000</v>
      </c>
      <c r="M402" s="153">
        <v>1560910</v>
      </c>
      <c r="N402" s="153">
        <v>13567910</v>
      </c>
      <c r="O402" s="82"/>
      <c r="P402" s="82" t="s">
        <v>2</v>
      </c>
      <c r="Q402" s="82" t="s">
        <v>1178</v>
      </c>
      <c r="R402" s="317">
        <v>44927</v>
      </c>
      <c r="S402" s="267" t="s">
        <v>1190</v>
      </c>
      <c r="T402" s="82"/>
      <c r="U402" s="82" t="s">
        <v>1176</v>
      </c>
      <c r="V402" s="239">
        <f t="shared" si="12"/>
        <v>4.181546417417767E-4</v>
      </c>
    </row>
    <row r="403" spans="1:22" ht="24.9" customHeight="1" x14ac:dyDescent="0.3">
      <c r="A403" s="213">
        <f t="shared" si="13"/>
        <v>399</v>
      </c>
      <c r="B403" s="267" t="s">
        <v>747</v>
      </c>
      <c r="C403" s="267" t="s">
        <v>6</v>
      </c>
      <c r="D403" s="267" t="s">
        <v>6</v>
      </c>
      <c r="E403" s="82" t="s">
        <v>1432</v>
      </c>
      <c r="F403" s="267" t="s">
        <v>825</v>
      </c>
      <c r="G403" s="82" t="s">
        <v>1053</v>
      </c>
      <c r="H403" s="82">
        <v>1</v>
      </c>
      <c r="I403" s="153">
        <v>20607964.601769913</v>
      </c>
      <c r="J403" s="153">
        <v>2679035.3982300889</v>
      </c>
      <c r="K403" s="153">
        <v>23287000</v>
      </c>
      <c r="L403" s="153">
        <v>17174000</v>
      </c>
      <c r="M403" s="153">
        <v>2232548.6725663692</v>
      </c>
      <c r="N403" s="153">
        <v>19406000</v>
      </c>
      <c r="O403" s="154">
        <v>101100000</v>
      </c>
      <c r="P403" s="82" t="s">
        <v>2</v>
      </c>
      <c r="Q403" s="82" t="s">
        <v>1177</v>
      </c>
      <c r="R403" s="317">
        <v>44986</v>
      </c>
      <c r="S403" s="267" t="s">
        <v>1187</v>
      </c>
      <c r="T403" s="82" t="s">
        <v>1428</v>
      </c>
      <c r="U403" s="82" t="s">
        <v>1176</v>
      </c>
      <c r="V403" s="239">
        <f t="shared" si="12"/>
        <v>7.1768625753543291E-4</v>
      </c>
    </row>
    <row r="404" spans="1:22" ht="24.9" customHeight="1" x14ac:dyDescent="0.3">
      <c r="A404" s="213">
        <f t="shared" si="13"/>
        <v>400</v>
      </c>
      <c r="B404" s="267" t="s">
        <v>747</v>
      </c>
      <c r="C404" s="267" t="s">
        <v>150</v>
      </c>
      <c r="D404" s="267" t="s">
        <v>1228</v>
      </c>
      <c r="E404" s="82" t="s">
        <v>749</v>
      </c>
      <c r="F404" s="267" t="s">
        <v>826</v>
      </c>
      <c r="G404" s="82" t="s">
        <v>1054</v>
      </c>
      <c r="H404" s="82">
        <v>1</v>
      </c>
      <c r="I404" s="153">
        <v>13179400</v>
      </c>
      <c r="J404" s="153">
        <v>0</v>
      </c>
      <c r="K404" s="153">
        <v>13180000</v>
      </c>
      <c r="L404" s="153">
        <v>13180000</v>
      </c>
      <c r="M404" s="153">
        <v>0</v>
      </c>
      <c r="N404" s="153">
        <v>13180000</v>
      </c>
      <c r="O404" s="82"/>
      <c r="P404" s="82" t="s">
        <v>2</v>
      </c>
      <c r="Q404" s="82" t="s">
        <v>1178</v>
      </c>
      <c r="R404" s="317">
        <v>45017</v>
      </c>
      <c r="S404" s="267" t="s">
        <v>1188</v>
      </c>
      <c r="T404" s="82"/>
      <c r="U404" s="82" t="s">
        <v>1176</v>
      </c>
      <c r="V404" s="239">
        <f t="shared" si="12"/>
        <v>4.0619679968725066E-4</v>
      </c>
    </row>
    <row r="405" spans="1:22" ht="24.9" customHeight="1" x14ac:dyDescent="0.3">
      <c r="A405" s="213">
        <f t="shared" si="13"/>
        <v>401</v>
      </c>
      <c r="B405" s="267" t="s">
        <v>747</v>
      </c>
      <c r="C405" s="267" t="s">
        <v>150</v>
      </c>
      <c r="D405" s="267" t="s">
        <v>1226</v>
      </c>
      <c r="E405" s="82" t="s">
        <v>749</v>
      </c>
      <c r="F405" s="267" t="s">
        <v>827</v>
      </c>
      <c r="G405" s="82" t="s">
        <v>1055</v>
      </c>
      <c r="H405" s="82">
        <v>4</v>
      </c>
      <c r="I405" s="153">
        <v>12253280</v>
      </c>
      <c r="J405" s="153">
        <v>0</v>
      </c>
      <c r="K405" s="153">
        <v>12254000</v>
      </c>
      <c r="L405" s="153">
        <v>12254000</v>
      </c>
      <c r="M405" s="153">
        <v>0</v>
      </c>
      <c r="N405" s="153">
        <v>12254000</v>
      </c>
      <c r="O405" s="82"/>
      <c r="P405" s="82" t="s">
        <v>2</v>
      </c>
      <c r="Q405" s="82" t="s">
        <v>1180</v>
      </c>
      <c r="R405" s="317">
        <v>45047</v>
      </c>
      <c r="S405" s="267" t="s">
        <v>1197</v>
      </c>
      <c r="T405" s="82"/>
      <c r="U405" s="82" t="s">
        <v>1176</v>
      </c>
      <c r="V405" s="239">
        <f t="shared" si="12"/>
        <v>3.7765823849526326E-4</v>
      </c>
    </row>
    <row r="406" spans="1:22" ht="24.9" customHeight="1" x14ac:dyDescent="0.3">
      <c r="A406" s="213">
        <f t="shared" si="13"/>
        <v>402</v>
      </c>
      <c r="B406" s="267" t="s">
        <v>747</v>
      </c>
      <c r="C406" s="267" t="s">
        <v>150</v>
      </c>
      <c r="D406" s="267" t="s">
        <v>744</v>
      </c>
      <c r="E406" s="82" t="s">
        <v>750</v>
      </c>
      <c r="F406" s="267" t="s">
        <v>828</v>
      </c>
      <c r="G406" s="82" t="s">
        <v>1056</v>
      </c>
      <c r="H406" s="82">
        <v>1</v>
      </c>
      <c r="I406" s="153">
        <v>10624609.65</v>
      </c>
      <c r="J406" s="153">
        <v>1381199.2545</v>
      </c>
      <c r="K406" s="153">
        <v>12006000</v>
      </c>
      <c r="L406" s="153">
        <v>4988000</v>
      </c>
      <c r="M406" s="153">
        <v>648440</v>
      </c>
      <c r="N406" s="153">
        <v>5636440</v>
      </c>
      <c r="O406" s="82"/>
      <c r="P406" s="82" t="s">
        <v>2</v>
      </c>
      <c r="Q406" s="82" t="s">
        <v>1177</v>
      </c>
      <c r="R406" s="317">
        <v>45139</v>
      </c>
      <c r="S406" s="267" t="s">
        <v>1193</v>
      </c>
      <c r="T406" s="82"/>
      <c r="U406" s="82" t="s">
        <v>1176</v>
      </c>
      <c r="V406" s="239">
        <f t="shared" si="12"/>
        <v>3.700150817181435E-4</v>
      </c>
    </row>
    <row r="407" spans="1:22" ht="24.9" customHeight="1" x14ac:dyDescent="0.3">
      <c r="A407" s="213">
        <f t="shared" si="13"/>
        <v>403</v>
      </c>
      <c r="B407" s="267" t="s">
        <v>747</v>
      </c>
      <c r="C407" s="267" t="s">
        <v>150</v>
      </c>
      <c r="D407" s="267" t="s">
        <v>1226</v>
      </c>
      <c r="E407" s="82" t="s">
        <v>749</v>
      </c>
      <c r="F407" s="267" t="s">
        <v>829</v>
      </c>
      <c r="G407" s="82" t="s">
        <v>1057</v>
      </c>
      <c r="H407" s="82">
        <v>4</v>
      </c>
      <c r="I407" s="153">
        <v>11398400</v>
      </c>
      <c r="J407" s="153">
        <v>0</v>
      </c>
      <c r="K407" s="153">
        <v>11399000</v>
      </c>
      <c r="L407" s="153">
        <v>11399000</v>
      </c>
      <c r="M407" s="153">
        <v>0</v>
      </c>
      <c r="N407" s="153">
        <v>11399000</v>
      </c>
      <c r="O407" s="157">
        <v>59500000</v>
      </c>
      <c r="P407" s="82" t="s">
        <v>2</v>
      </c>
      <c r="Q407" s="82" t="s">
        <v>1181</v>
      </c>
      <c r="R407" s="317">
        <v>45047</v>
      </c>
      <c r="S407" s="267" t="s">
        <v>1188</v>
      </c>
      <c r="T407" s="82"/>
      <c r="U407" s="82" t="s">
        <v>1176</v>
      </c>
      <c r="V407" s="239">
        <f t="shared" si="12"/>
        <v>3.5130783912253191E-4</v>
      </c>
    </row>
    <row r="408" spans="1:22" ht="24.9" customHeight="1" x14ac:dyDescent="0.3">
      <c r="A408" s="213">
        <f t="shared" si="13"/>
        <v>404</v>
      </c>
      <c r="B408" s="267" t="s">
        <v>747</v>
      </c>
      <c r="C408" s="267" t="s">
        <v>150</v>
      </c>
      <c r="D408" s="267" t="s">
        <v>1226</v>
      </c>
      <c r="E408" s="82" t="s">
        <v>749</v>
      </c>
      <c r="F408" s="267" t="s">
        <v>830</v>
      </c>
      <c r="G408" s="82" t="s">
        <v>1058</v>
      </c>
      <c r="H408" s="82">
        <v>1</v>
      </c>
      <c r="I408" s="153">
        <v>11042200</v>
      </c>
      <c r="J408" s="153">
        <v>0</v>
      </c>
      <c r="K408" s="153">
        <v>11043000</v>
      </c>
      <c r="L408" s="153">
        <v>11043000</v>
      </c>
      <c r="M408" s="153">
        <v>0</v>
      </c>
      <c r="N408" s="153">
        <v>11043000</v>
      </c>
      <c r="O408" s="82"/>
      <c r="P408" s="82" t="s">
        <v>2</v>
      </c>
      <c r="Q408" s="82" t="s">
        <v>1178</v>
      </c>
      <c r="R408" s="317">
        <v>45047</v>
      </c>
      <c r="S408" s="267" t="s">
        <v>1188</v>
      </c>
      <c r="T408" s="82"/>
      <c r="U408" s="82" t="s">
        <v>1176</v>
      </c>
      <c r="V408" s="239">
        <f t="shared" si="12"/>
        <v>3.403362108456987E-4</v>
      </c>
    </row>
    <row r="409" spans="1:22" ht="24.9" customHeight="1" x14ac:dyDescent="0.3">
      <c r="A409" s="213">
        <f t="shared" si="13"/>
        <v>405</v>
      </c>
      <c r="B409" s="267" t="s">
        <v>1319</v>
      </c>
      <c r="C409" s="267" t="s">
        <v>746</v>
      </c>
      <c r="D409" s="268" t="s">
        <v>1231</v>
      </c>
      <c r="E409" s="82" t="s">
        <v>1322</v>
      </c>
      <c r="F409" s="267" t="s">
        <v>831</v>
      </c>
      <c r="G409" s="82" t="s">
        <v>1059</v>
      </c>
      <c r="H409" s="82">
        <v>1</v>
      </c>
      <c r="I409" s="153">
        <v>9139167.8971269988</v>
      </c>
      <c r="J409" s="153">
        <v>1188091.8266265099</v>
      </c>
      <c r="K409" s="153">
        <v>10328000</v>
      </c>
      <c r="L409" s="153">
        <v>3859000</v>
      </c>
      <c r="M409" s="153">
        <v>501670</v>
      </c>
      <c r="N409" s="153">
        <v>4360670</v>
      </c>
      <c r="O409" s="82" t="s">
        <v>1174</v>
      </c>
      <c r="P409" s="82" t="s">
        <v>2</v>
      </c>
      <c r="Q409" s="82" t="s">
        <v>1177</v>
      </c>
      <c r="R409" s="317">
        <v>45139</v>
      </c>
      <c r="S409" s="267" t="s">
        <v>1182</v>
      </c>
      <c r="T409" s="82"/>
      <c r="U409" s="82" t="s">
        <v>1176</v>
      </c>
      <c r="V409" s="239">
        <f t="shared" si="12"/>
        <v>3.1830049675037368E-4</v>
      </c>
    </row>
    <row r="410" spans="1:22" ht="24.9" customHeight="1" x14ac:dyDescent="0.3">
      <c r="A410" s="213">
        <f t="shared" si="13"/>
        <v>406</v>
      </c>
      <c r="B410" s="267" t="s">
        <v>747</v>
      </c>
      <c r="C410" s="267" t="s">
        <v>150</v>
      </c>
      <c r="D410" s="267" t="s">
        <v>1215</v>
      </c>
      <c r="E410" s="82" t="s">
        <v>749</v>
      </c>
      <c r="F410" s="267" t="s">
        <v>832</v>
      </c>
      <c r="G410" s="82" t="s">
        <v>1060</v>
      </c>
      <c r="H410" s="82">
        <v>2</v>
      </c>
      <c r="I410" s="153">
        <v>10401040</v>
      </c>
      <c r="J410" s="153">
        <v>0</v>
      </c>
      <c r="K410" s="153">
        <v>10402000</v>
      </c>
      <c r="L410" s="153">
        <v>10402000</v>
      </c>
      <c r="M410" s="153">
        <v>0</v>
      </c>
      <c r="N410" s="153">
        <v>10402000</v>
      </c>
      <c r="O410" s="82"/>
      <c r="P410" s="82" t="s">
        <v>2</v>
      </c>
      <c r="Q410" s="82" t="s">
        <v>1178</v>
      </c>
      <c r="R410" s="317">
        <v>45017</v>
      </c>
      <c r="S410" s="267" t="s">
        <v>345</v>
      </c>
      <c r="T410" s="82"/>
      <c r="U410" s="82" t="s">
        <v>1176</v>
      </c>
      <c r="V410" s="239">
        <f t="shared" si="12"/>
        <v>3.205811161112884E-4</v>
      </c>
    </row>
    <row r="411" spans="1:22" ht="24.9" customHeight="1" x14ac:dyDescent="0.3">
      <c r="A411" s="213">
        <f t="shared" si="13"/>
        <v>407</v>
      </c>
      <c r="B411" s="267" t="s">
        <v>747</v>
      </c>
      <c r="C411" s="267" t="s">
        <v>6</v>
      </c>
      <c r="D411" s="267" t="s">
        <v>6</v>
      </c>
      <c r="E411" s="82" t="s">
        <v>751</v>
      </c>
      <c r="F411" s="267" t="s">
        <v>833</v>
      </c>
      <c r="G411" s="82" t="s">
        <v>1061</v>
      </c>
      <c r="H411" s="82">
        <v>1</v>
      </c>
      <c r="I411" s="153">
        <v>8993805.309734514</v>
      </c>
      <c r="J411" s="153">
        <v>1169194.6902654869</v>
      </c>
      <c r="K411" s="153">
        <v>10163000</v>
      </c>
      <c r="L411" s="153">
        <v>8994000</v>
      </c>
      <c r="M411" s="153">
        <v>1169194.690265486</v>
      </c>
      <c r="N411" s="153">
        <v>10163000</v>
      </c>
      <c r="O411" s="154"/>
      <c r="P411" s="82" t="s">
        <v>2</v>
      </c>
      <c r="Q411" s="82" t="s">
        <v>379</v>
      </c>
      <c r="R411" s="317">
        <v>44958</v>
      </c>
      <c r="S411" s="267" t="s">
        <v>1192</v>
      </c>
      <c r="T411" s="82"/>
      <c r="U411" s="82" t="s">
        <v>1176</v>
      </c>
      <c r="V411" s="239">
        <f t="shared" si="12"/>
        <v>3.1321533195914479E-4</v>
      </c>
    </row>
    <row r="412" spans="1:22" ht="24.9" customHeight="1" x14ac:dyDescent="0.3">
      <c r="A412" s="213">
        <f t="shared" si="13"/>
        <v>408</v>
      </c>
      <c r="B412" s="267" t="s">
        <v>747</v>
      </c>
      <c r="C412" s="267" t="s">
        <v>150</v>
      </c>
      <c r="D412" s="267" t="s">
        <v>1215</v>
      </c>
      <c r="E412" s="82" t="s">
        <v>749</v>
      </c>
      <c r="F412" s="267" t="s">
        <v>834</v>
      </c>
      <c r="G412" s="82" t="s">
        <v>1062</v>
      </c>
      <c r="H412" s="82">
        <v>2</v>
      </c>
      <c r="I412" s="153">
        <v>9759880</v>
      </c>
      <c r="J412" s="153">
        <v>0</v>
      </c>
      <c r="K412" s="153">
        <v>9760000</v>
      </c>
      <c r="L412" s="153">
        <v>9760000</v>
      </c>
      <c r="M412" s="153">
        <v>0</v>
      </c>
      <c r="N412" s="153">
        <v>9760000</v>
      </c>
      <c r="O412" s="82"/>
      <c r="P412" s="82" t="s">
        <v>2</v>
      </c>
      <c r="Q412" s="82" t="s">
        <v>1178</v>
      </c>
      <c r="R412" s="317">
        <v>45017</v>
      </c>
      <c r="S412" s="267" t="s">
        <v>345</v>
      </c>
      <c r="T412" s="82"/>
      <c r="U412" s="82" t="s">
        <v>1176</v>
      </c>
      <c r="V412" s="239">
        <f t="shared" si="12"/>
        <v>3.0079520219632524E-4</v>
      </c>
    </row>
    <row r="413" spans="1:22" ht="24.9" customHeight="1" x14ac:dyDescent="0.3">
      <c r="A413" s="213">
        <f t="shared" si="13"/>
        <v>409</v>
      </c>
      <c r="B413" s="267" t="s">
        <v>747</v>
      </c>
      <c r="C413" s="267" t="s">
        <v>150</v>
      </c>
      <c r="D413" s="267" t="s">
        <v>1225</v>
      </c>
      <c r="E413" s="82" t="s">
        <v>749</v>
      </c>
      <c r="F413" s="267" t="s">
        <v>835</v>
      </c>
      <c r="G413" s="82" t="s">
        <v>1063</v>
      </c>
      <c r="H413" s="82">
        <v>1</v>
      </c>
      <c r="I413" s="153">
        <v>8578656.6840000004</v>
      </c>
      <c r="J413" s="153">
        <v>1115225.36892</v>
      </c>
      <c r="K413" s="153">
        <v>9694000</v>
      </c>
      <c r="L413" s="153">
        <v>8579000</v>
      </c>
      <c r="M413" s="153">
        <v>1115270</v>
      </c>
      <c r="N413" s="153">
        <v>9694270</v>
      </c>
      <c r="O413" s="82"/>
      <c r="P413" s="82" t="s">
        <v>2</v>
      </c>
      <c r="Q413" s="82" t="s">
        <v>1178</v>
      </c>
      <c r="R413" s="317">
        <v>44986</v>
      </c>
      <c r="S413" s="267" t="s">
        <v>1197</v>
      </c>
      <c r="T413" s="82"/>
      <c r="U413" s="82" t="s">
        <v>1176</v>
      </c>
      <c r="V413" s="239">
        <f t="shared" si="12"/>
        <v>2.987611362798337E-4</v>
      </c>
    </row>
    <row r="414" spans="1:22" ht="24.9" customHeight="1" x14ac:dyDescent="0.3">
      <c r="A414" s="213">
        <f t="shared" si="13"/>
        <v>410</v>
      </c>
      <c r="B414" s="267" t="s">
        <v>747</v>
      </c>
      <c r="C414" s="267" t="s">
        <v>150</v>
      </c>
      <c r="D414" s="267" t="s">
        <v>1222</v>
      </c>
      <c r="E414" s="82" t="s">
        <v>749</v>
      </c>
      <c r="F414" s="267" t="s">
        <v>836</v>
      </c>
      <c r="G414" s="82" t="s">
        <v>1064</v>
      </c>
      <c r="H414" s="82">
        <v>1</v>
      </c>
      <c r="I414" s="153">
        <v>8562500</v>
      </c>
      <c r="J414" s="153">
        <v>1113125</v>
      </c>
      <c r="K414" s="153">
        <v>9676000</v>
      </c>
      <c r="L414" s="153">
        <v>8563000</v>
      </c>
      <c r="M414" s="153">
        <v>1113190</v>
      </c>
      <c r="N414" s="153">
        <v>9676190</v>
      </c>
      <c r="O414" s="82"/>
      <c r="P414" s="82" t="s">
        <v>2</v>
      </c>
      <c r="Q414" s="82" t="s">
        <v>1178</v>
      </c>
      <c r="R414" s="317">
        <v>45078</v>
      </c>
      <c r="S414" s="267" t="s">
        <v>1200</v>
      </c>
      <c r="T414" s="82"/>
      <c r="U414" s="82" t="s">
        <v>1176</v>
      </c>
      <c r="V414" s="239">
        <f t="shared" si="12"/>
        <v>2.9820639102988146E-4</v>
      </c>
    </row>
    <row r="415" spans="1:22" ht="24.9" customHeight="1" x14ac:dyDescent="0.3">
      <c r="A415" s="213">
        <f t="shared" si="13"/>
        <v>411</v>
      </c>
      <c r="B415" s="267" t="s">
        <v>747</v>
      </c>
      <c r="C415" s="267" t="s">
        <v>150</v>
      </c>
      <c r="D415" s="267" t="s">
        <v>1224</v>
      </c>
      <c r="E415" s="82" t="s">
        <v>749</v>
      </c>
      <c r="F415" s="267" t="s">
        <v>837</v>
      </c>
      <c r="G415" s="82" t="s">
        <v>1065</v>
      </c>
      <c r="H415" s="82">
        <v>2</v>
      </c>
      <c r="I415" s="153">
        <v>9261200</v>
      </c>
      <c r="J415" s="153">
        <v>0</v>
      </c>
      <c r="K415" s="153">
        <v>9262000</v>
      </c>
      <c r="L415" s="153">
        <v>9262000</v>
      </c>
      <c r="M415" s="153">
        <v>0</v>
      </c>
      <c r="N415" s="153">
        <v>9262000</v>
      </c>
      <c r="O415" s="82"/>
      <c r="P415" s="82" t="s">
        <v>2</v>
      </c>
      <c r="Q415" s="82" t="s">
        <v>1178</v>
      </c>
      <c r="R415" s="317">
        <v>45017</v>
      </c>
      <c r="S415" s="267" t="s">
        <v>1185</v>
      </c>
      <c r="T415" s="82"/>
      <c r="U415" s="82" t="s">
        <v>1176</v>
      </c>
      <c r="V415" s="239">
        <f t="shared" si="12"/>
        <v>2.8544725028097995E-4</v>
      </c>
    </row>
    <row r="416" spans="1:22" ht="24.9" customHeight="1" x14ac:dyDescent="0.3">
      <c r="A416" s="213">
        <f t="shared" si="13"/>
        <v>412</v>
      </c>
      <c r="B416" s="333" t="s">
        <v>266</v>
      </c>
      <c r="C416" s="267" t="s">
        <v>675</v>
      </c>
      <c r="D416" s="267" t="s">
        <v>745</v>
      </c>
      <c r="E416" s="82" t="s">
        <v>753</v>
      </c>
      <c r="F416" s="267" t="s">
        <v>838</v>
      </c>
      <c r="G416" s="82" t="s">
        <v>1066</v>
      </c>
      <c r="H416" s="82">
        <v>6</v>
      </c>
      <c r="I416" s="153">
        <v>8035050</v>
      </c>
      <c r="J416" s="153">
        <v>1044556.5</v>
      </c>
      <c r="K416" s="153">
        <v>9080000</v>
      </c>
      <c r="L416" s="153">
        <v>8036000</v>
      </c>
      <c r="M416" s="153">
        <v>1044680</v>
      </c>
      <c r="N416" s="153">
        <v>9080680</v>
      </c>
      <c r="O416" s="82"/>
      <c r="P416" s="82" t="s">
        <v>2</v>
      </c>
      <c r="Q416" s="82" t="s">
        <v>1178</v>
      </c>
      <c r="R416" s="317">
        <v>44986</v>
      </c>
      <c r="S416" s="267" t="s">
        <v>1201</v>
      </c>
      <c r="T416" s="82"/>
      <c r="U416" s="82" t="s">
        <v>1176</v>
      </c>
      <c r="V416" s="239">
        <f t="shared" si="12"/>
        <v>2.7983815942035173E-4</v>
      </c>
    </row>
    <row r="417" spans="1:22" ht="24.9" customHeight="1" x14ac:dyDescent="0.3">
      <c r="A417" s="213">
        <f t="shared" si="13"/>
        <v>413</v>
      </c>
      <c r="B417" s="267" t="s">
        <v>747</v>
      </c>
      <c r="C417" s="267" t="s">
        <v>150</v>
      </c>
      <c r="D417" s="267" t="s">
        <v>1220</v>
      </c>
      <c r="E417" s="82" t="s">
        <v>749</v>
      </c>
      <c r="F417" s="267" t="s">
        <v>839</v>
      </c>
      <c r="G417" s="82" t="s">
        <v>1067</v>
      </c>
      <c r="H417" s="82">
        <v>3</v>
      </c>
      <c r="I417" s="153">
        <v>7192500</v>
      </c>
      <c r="J417" s="153">
        <v>935025</v>
      </c>
      <c r="K417" s="153">
        <v>8128000</v>
      </c>
      <c r="L417" s="153">
        <v>7193000</v>
      </c>
      <c r="M417" s="153">
        <v>935090</v>
      </c>
      <c r="N417" s="153">
        <v>8128090</v>
      </c>
      <c r="O417" s="82"/>
      <c r="P417" s="82" t="s">
        <v>2</v>
      </c>
      <c r="Q417" s="82" t="s">
        <v>1178</v>
      </c>
      <c r="R417" s="317">
        <v>45047</v>
      </c>
      <c r="S417" s="267" t="s">
        <v>1185</v>
      </c>
      <c r="T417" s="82"/>
      <c r="U417" s="82" t="s">
        <v>1176</v>
      </c>
      <c r="V417" s="239">
        <f t="shared" si="12"/>
        <v>2.5049829953398885E-4</v>
      </c>
    </row>
    <row r="418" spans="1:22" ht="24.9" customHeight="1" x14ac:dyDescent="0.3">
      <c r="A418" s="213">
        <f t="shared" si="13"/>
        <v>414</v>
      </c>
      <c r="B418" s="267" t="s">
        <v>747</v>
      </c>
      <c r="C418" s="267" t="s">
        <v>150</v>
      </c>
      <c r="D418" s="267" t="s">
        <v>1219</v>
      </c>
      <c r="E418" s="82" t="s">
        <v>749</v>
      </c>
      <c r="F418" s="267" t="s">
        <v>840</v>
      </c>
      <c r="G418" s="82" t="s">
        <v>1068</v>
      </c>
      <c r="H418" s="82">
        <v>2</v>
      </c>
      <c r="I418" s="153">
        <v>6850000</v>
      </c>
      <c r="J418" s="153">
        <v>890500</v>
      </c>
      <c r="K418" s="153">
        <v>7741000</v>
      </c>
      <c r="L418" s="153">
        <v>6850000</v>
      </c>
      <c r="M418" s="153">
        <v>890500</v>
      </c>
      <c r="N418" s="153">
        <v>7740500</v>
      </c>
      <c r="O418" s="82"/>
      <c r="P418" s="82" t="s">
        <v>2</v>
      </c>
      <c r="Q418" s="82" t="s">
        <v>379</v>
      </c>
      <c r="R418" s="317">
        <v>45078</v>
      </c>
      <c r="S418" s="267" t="s">
        <v>1189</v>
      </c>
      <c r="T418" s="82"/>
      <c r="U418" s="82" t="s">
        <v>1176</v>
      </c>
      <c r="V418" s="239">
        <f t="shared" si="12"/>
        <v>2.3857127666001573E-4</v>
      </c>
    </row>
    <row r="419" spans="1:22" ht="24.9" customHeight="1" x14ac:dyDescent="0.3">
      <c r="A419" s="213">
        <f t="shared" si="13"/>
        <v>415</v>
      </c>
      <c r="B419" s="267" t="s">
        <v>747</v>
      </c>
      <c r="C419" s="267" t="s">
        <v>150</v>
      </c>
      <c r="D419" s="267" t="s">
        <v>1219</v>
      </c>
      <c r="E419" s="82" t="s">
        <v>749</v>
      </c>
      <c r="F419" s="267" t="s">
        <v>841</v>
      </c>
      <c r="G419" s="82" t="s">
        <v>1069</v>
      </c>
      <c r="H419" s="82">
        <v>5</v>
      </c>
      <c r="I419" s="153">
        <v>6678750</v>
      </c>
      <c r="J419" s="153">
        <v>868237.5</v>
      </c>
      <c r="K419" s="153">
        <v>7547000</v>
      </c>
      <c r="L419" s="153">
        <v>6679000</v>
      </c>
      <c r="M419" s="153">
        <v>868270</v>
      </c>
      <c r="N419" s="153">
        <v>7547270</v>
      </c>
      <c r="O419" s="82"/>
      <c r="P419" s="82" t="s">
        <v>2</v>
      </c>
      <c r="Q419" s="82" t="s">
        <v>379</v>
      </c>
      <c r="R419" s="317">
        <v>45078</v>
      </c>
      <c r="S419" s="267" t="s">
        <v>1189</v>
      </c>
      <c r="T419" s="82"/>
      <c r="U419" s="82" t="s">
        <v>1176</v>
      </c>
      <c r="V419" s="239">
        <f t="shared" si="12"/>
        <v>2.3259235563275271E-4</v>
      </c>
    </row>
    <row r="420" spans="1:22" ht="24.9" customHeight="1" x14ac:dyDescent="0.3">
      <c r="A420" s="213">
        <f t="shared" si="13"/>
        <v>416</v>
      </c>
      <c r="B420" s="267" t="s">
        <v>1319</v>
      </c>
      <c r="C420" s="267" t="s">
        <v>746</v>
      </c>
      <c r="D420" s="267" t="s">
        <v>1220</v>
      </c>
      <c r="E420" s="82" t="s">
        <v>1322</v>
      </c>
      <c r="F420" s="267" t="s">
        <v>1450</v>
      </c>
      <c r="G420" s="82" t="s">
        <v>1070</v>
      </c>
      <c r="H420" s="82">
        <v>1</v>
      </c>
      <c r="I420" s="153">
        <v>6637155.2000000002</v>
      </c>
      <c r="J420" s="153">
        <v>265486.20799999998</v>
      </c>
      <c r="K420" s="153">
        <v>6903000</v>
      </c>
      <c r="L420" s="153">
        <v>5624000</v>
      </c>
      <c r="M420" s="153">
        <v>224960</v>
      </c>
      <c r="N420" s="153">
        <v>5848960</v>
      </c>
      <c r="O420" s="82" t="s">
        <v>356</v>
      </c>
      <c r="P420" s="82" t="s">
        <v>2</v>
      </c>
      <c r="Q420" s="82" t="s">
        <v>1177</v>
      </c>
      <c r="R420" s="317">
        <v>44986</v>
      </c>
      <c r="S420" s="267" t="s">
        <v>1182</v>
      </c>
      <c r="T420" s="82"/>
      <c r="U420" s="82" t="s">
        <v>1176</v>
      </c>
      <c r="V420" s="239">
        <f t="shared" si="12"/>
        <v>2.127448033566837E-4</v>
      </c>
    </row>
    <row r="421" spans="1:22" ht="24.9" customHeight="1" x14ac:dyDescent="0.3">
      <c r="A421" s="213">
        <f t="shared" si="13"/>
        <v>417</v>
      </c>
      <c r="B421" s="267" t="s">
        <v>747</v>
      </c>
      <c r="C421" s="267" t="s">
        <v>150</v>
      </c>
      <c r="D421" s="267" t="s">
        <v>1226</v>
      </c>
      <c r="E421" s="82" t="s">
        <v>749</v>
      </c>
      <c r="F421" s="268" t="s">
        <v>842</v>
      </c>
      <c r="G421" s="82" t="s">
        <v>1071</v>
      </c>
      <c r="H421" s="82">
        <v>1</v>
      </c>
      <c r="I421" s="153">
        <v>6042791.1504424764</v>
      </c>
      <c r="J421" s="153">
        <v>785562.84955752199</v>
      </c>
      <c r="K421" s="153">
        <v>6829000</v>
      </c>
      <c r="L421" s="153">
        <v>6043000</v>
      </c>
      <c r="M421" s="153">
        <v>785590</v>
      </c>
      <c r="N421" s="153">
        <v>6828590</v>
      </c>
      <c r="O421" s="82"/>
      <c r="P421" s="82" t="s">
        <v>2</v>
      </c>
      <c r="Q421" s="82" t="s">
        <v>1178</v>
      </c>
      <c r="R421" s="317">
        <v>45047</v>
      </c>
      <c r="S421" s="267" t="s">
        <v>1188</v>
      </c>
      <c r="T421" s="82"/>
      <c r="U421" s="82" t="s">
        <v>1176</v>
      </c>
      <c r="V421" s="239">
        <f t="shared" si="12"/>
        <v>2.1046418399576895E-4</v>
      </c>
    </row>
    <row r="422" spans="1:22" ht="24.9" customHeight="1" x14ac:dyDescent="0.3">
      <c r="A422" s="213">
        <f t="shared" si="13"/>
        <v>418</v>
      </c>
      <c r="B422" s="267" t="s">
        <v>1319</v>
      </c>
      <c r="C422" s="267" t="s">
        <v>746</v>
      </c>
      <c r="D422" s="267" t="s">
        <v>1232</v>
      </c>
      <c r="E422" s="82" t="s">
        <v>1322</v>
      </c>
      <c r="F422" s="267" t="s">
        <v>843</v>
      </c>
      <c r="G422" s="82" t="s">
        <v>1072</v>
      </c>
      <c r="H422" s="82">
        <v>1</v>
      </c>
      <c r="I422" s="153">
        <v>6328320</v>
      </c>
      <c r="J422" s="153">
        <v>253132.80000000002</v>
      </c>
      <c r="K422" s="153">
        <v>6582000</v>
      </c>
      <c r="L422" s="153">
        <v>2778000</v>
      </c>
      <c r="M422" s="153">
        <v>111120</v>
      </c>
      <c r="N422" s="153">
        <v>2889120</v>
      </c>
      <c r="O422" s="82" t="s">
        <v>356</v>
      </c>
      <c r="P422" s="82" t="s">
        <v>2</v>
      </c>
      <c r="Q422" s="82" t="s">
        <v>1177</v>
      </c>
      <c r="R422" s="317">
        <v>45108</v>
      </c>
      <c r="S422" s="267" t="s">
        <v>1181</v>
      </c>
      <c r="T422" s="82"/>
      <c r="U422" s="82" t="s">
        <v>1176</v>
      </c>
      <c r="V422" s="239">
        <f t="shared" si="12"/>
        <v>2.0285184639920212E-4</v>
      </c>
    </row>
    <row r="423" spans="1:22" ht="24.9" customHeight="1" x14ac:dyDescent="0.3">
      <c r="A423" s="213">
        <f t="shared" si="13"/>
        <v>419</v>
      </c>
      <c r="B423" s="267" t="s">
        <v>747</v>
      </c>
      <c r="C423" s="267" t="s">
        <v>150</v>
      </c>
      <c r="D423" s="267" t="s">
        <v>1219</v>
      </c>
      <c r="E423" s="82" t="s">
        <v>749</v>
      </c>
      <c r="F423" s="267" t="s">
        <v>844</v>
      </c>
      <c r="G423" s="82" t="s">
        <v>1073</v>
      </c>
      <c r="H423" s="82">
        <v>1</v>
      </c>
      <c r="I423" s="153">
        <v>6197880</v>
      </c>
      <c r="J423" s="153">
        <v>0</v>
      </c>
      <c r="K423" s="153">
        <v>6198000</v>
      </c>
      <c r="L423" s="153">
        <v>6198000</v>
      </c>
      <c r="M423" s="153">
        <v>0</v>
      </c>
      <c r="N423" s="153">
        <v>6198000</v>
      </c>
      <c r="O423" s="82"/>
      <c r="P423" s="82" t="s">
        <v>2</v>
      </c>
      <c r="Q423" s="82" t="s">
        <v>379</v>
      </c>
      <c r="R423" s="317">
        <v>45078</v>
      </c>
      <c r="S423" s="267" t="s">
        <v>1189</v>
      </c>
      <c r="T423" s="82"/>
      <c r="U423" s="82" t="s">
        <v>1176</v>
      </c>
      <c r="V423" s="239">
        <f t="shared" si="12"/>
        <v>1.9101728106688768E-4</v>
      </c>
    </row>
    <row r="424" spans="1:22" ht="24.9" customHeight="1" x14ac:dyDescent="0.3">
      <c r="A424" s="213">
        <f t="shared" si="13"/>
        <v>420</v>
      </c>
      <c r="B424" s="267" t="s">
        <v>747</v>
      </c>
      <c r="C424" s="267" t="s">
        <v>150</v>
      </c>
      <c r="D424" s="267" t="s">
        <v>1230</v>
      </c>
      <c r="E424" s="82" t="s">
        <v>749</v>
      </c>
      <c r="F424" s="267" t="s">
        <v>845</v>
      </c>
      <c r="G424" s="82" t="s">
        <v>1074</v>
      </c>
      <c r="H424" s="82">
        <v>1</v>
      </c>
      <c r="I424" s="153">
        <v>6165000</v>
      </c>
      <c r="J424" s="153">
        <v>0</v>
      </c>
      <c r="K424" s="153">
        <v>6165000</v>
      </c>
      <c r="L424" s="153">
        <v>6165000</v>
      </c>
      <c r="M424" s="153">
        <v>0</v>
      </c>
      <c r="N424" s="153">
        <v>6165000</v>
      </c>
      <c r="O424" s="82"/>
      <c r="P424" s="82" t="s">
        <v>2</v>
      </c>
      <c r="Q424" s="82" t="s">
        <v>1178</v>
      </c>
      <c r="R424" s="317">
        <v>45047</v>
      </c>
      <c r="S424" s="267" t="s">
        <v>1197</v>
      </c>
      <c r="T424" s="82"/>
      <c r="U424" s="82" t="s">
        <v>1176</v>
      </c>
      <c r="V424" s="239">
        <f t="shared" si="12"/>
        <v>1.900002481086419E-4</v>
      </c>
    </row>
    <row r="425" spans="1:22" ht="24.9" customHeight="1" x14ac:dyDescent="0.3">
      <c r="A425" s="213">
        <f t="shared" si="13"/>
        <v>421</v>
      </c>
      <c r="B425" s="267" t="s">
        <v>747</v>
      </c>
      <c r="C425" s="267" t="s">
        <v>150</v>
      </c>
      <c r="D425" s="267" t="s">
        <v>1220</v>
      </c>
      <c r="E425" s="82" t="s">
        <v>749</v>
      </c>
      <c r="F425" s="267" t="s">
        <v>845</v>
      </c>
      <c r="G425" s="82" t="s">
        <v>1075</v>
      </c>
      <c r="H425" s="82">
        <v>1</v>
      </c>
      <c r="I425" s="153">
        <v>6165000</v>
      </c>
      <c r="J425" s="153">
        <v>0</v>
      </c>
      <c r="K425" s="153">
        <v>6165000</v>
      </c>
      <c r="L425" s="153">
        <v>6165000</v>
      </c>
      <c r="M425" s="153">
        <v>0</v>
      </c>
      <c r="N425" s="153">
        <v>6165000</v>
      </c>
      <c r="O425" s="82"/>
      <c r="P425" s="82" t="s">
        <v>2</v>
      </c>
      <c r="Q425" s="82" t="s">
        <v>1178</v>
      </c>
      <c r="R425" s="317">
        <v>45047</v>
      </c>
      <c r="S425" s="267" t="s">
        <v>1185</v>
      </c>
      <c r="T425" s="82"/>
      <c r="U425" s="82" t="s">
        <v>1176</v>
      </c>
      <c r="V425" s="239">
        <f t="shared" si="12"/>
        <v>1.900002481086419E-4</v>
      </c>
    </row>
    <row r="426" spans="1:22" ht="24.9" customHeight="1" x14ac:dyDescent="0.3">
      <c r="A426" s="213">
        <f t="shared" si="13"/>
        <v>422</v>
      </c>
      <c r="B426" s="267" t="s">
        <v>747</v>
      </c>
      <c r="C426" s="267" t="s">
        <v>150</v>
      </c>
      <c r="D426" s="267" t="s">
        <v>1213</v>
      </c>
      <c r="E426" s="82" t="s">
        <v>749</v>
      </c>
      <c r="F426" s="267" t="s">
        <v>845</v>
      </c>
      <c r="G426" s="82" t="s">
        <v>1076</v>
      </c>
      <c r="H426" s="82">
        <v>1</v>
      </c>
      <c r="I426" s="153">
        <v>6165000</v>
      </c>
      <c r="J426" s="153">
        <v>0</v>
      </c>
      <c r="K426" s="153">
        <v>6165000</v>
      </c>
      <c r="L426" s="153">
        <v>6165000</v>
      </c>
      <c r="M426" s="153">
        <v>0</v>
      </c>
      <c r="N426" s="153">
        <v>6165000</v>
      </c>
      <c r="O426" s="82"/>
      <c r="P426" s="82" t="s">
        <v>2</v>
      </c>
      <c r="Q426" s="82" t="s">
        <v>1178</v>
      </c>
      <c r="R426" s="317">
        <v>44986</v>
      </c>
      <c r="S426" s="267" t="s">
        <v>1196</v>
      </c>
      <c r="T426" s="82"/>
      <c r="U426" s="82" t="s">
        <v>1176</v>
      </c>
      <c r="V426" s="239">
        <f t="shared" si="12"/>
        <v>1.900002481086419E-4</v>
      </c>
    </row>
    <row r="427" spans="1:22" ht="24.9" customHeight="1" x14ac:dyDescent="0.3">
      <c r="A427" s="213">
        <f t="shared" si="13"/>
        <v>423</v>
      </c>
      <c r="B427" s="267" t="s">
        <v>1319</v>
      </c>
      <c r="C427" s="267" t="s">
        <v>746</v>
      </c>
      <c r="D427" s="267" t="s">
        <v>1213</v>
      </c>
      <c r="E427" s="82" t="s">
        <v>1322</v>
      </c>
      <c r="F427" s="267" t="s">
        <v>1449</v>
      </c>
      <c r="G427" s="82" t="s">
        <v>1077</v>
      </c>
      <c r="H427" s="82">
        <v>1</v>
      </c>
      <c r="I427" s="153">
        <v>5791690</v>
      </c>
      <c r="J427" s="153">
        <v>231667.6</v>
      </c>
      <c r="K427" s="153">
        <v>6024000</v>
      </c>
      <c r="L427" s="153">
        <v>2848000</v>
      </c>
      <c r="M427" s="153">
        <v>113920</v>
      </c>
      <c r="N427" s="153">
        <v>2961920</v>
      </c>
      <c r="O427" s="82" t="s">
        <v>356</v>
      </c>
      <c r="P427" s="82" t="s">
        <v>2</v>
      </c>
      <c r="Q427" s="82" t="s">
        <v>1177</v>
      </c>
      <c r="R427" s="317">
        <v>45108</v>
      </c>
      <c r="S427" s="267" t="s">
        <v>1182</v>
      </c>
      <c r="T427" s="82"/>
      <c r="U427" s="82" t="s">
        <v>1176</v>
      </c>
      <c r="V427" s="239">
        <f t="shared" si="12"/>
        <v>1.8565474365068269E-4</v>
      </c>
    </row>
    <row r="428" spans="1:22" ht="24.9" customHeight="1" x14ac:dyDescent="0.3">
      <c r="A428" s="213">
        <f t="shared" si="13"/>
        <v>424</v>
      </c>
      <c r="B428" s="267" t="s">
        <v>747</v>
      </c>
      <c r="C428" s="267" t="s">
        <v>150</v>
      </c>
      <c r="D428" s="267" t="s">
        <v>1219</v>
      </c>
      <c r="E428" s="82" t="s">
        <v>749</v>
      </c>
      <c r="F428" s="267" t="s">
        <v>846</v>
      </c>
      <c r="G428" s="82" t="s">
        <v>1078</v>
      </c>
      <c r="H428" s="82">
        <v>1</v>
      </c>
      <c r="I428" s="153">
        <v>6055400</v>
      </c>
      <c r="J428" s="153">
        <v>0</v>
      </c>
      <c r="K428" s="153">
        <v>6056000</v>
      </c>
      <c r="L428" s="153">
        <v>6056000</v>
      </c>
      <c r="M428" s="153">
        <v>0</v>
      </c>
      <c r="N428" s="153">
        <v>6056000</v>
      </c>
      <c r="O428" s="82"/>
      <c r="P428" s="82" t="s">
        <v>2</v>
      </c>
      <c r="Q428" s="82" t="s">
        <v>379</v>
      </c>
      <c r="R428" s="317">
        <v>45078</v>
      </c>
      <c r="S428" s="267" t="s">
        <v>1189</v>
      </c>
      <c r="T428" s="82"/>
      <c r="U428" s="82" t="s">
        <v>1176</v>
      </c>
      <c r="V428" s="239">
        <f t="shared" si="12"/>
        <v>1.8664095742837558E-4</v>
      </c>
    </row>
    <row r="429" spans="1:22" ht="24.9" customHeight="1" x14ac:dyDescent="0.3">
      <c r="A429" s="213">
        <f t="shared" si="13"/>
        <v>425</v>
      </c>
      <c r="B429" s="267" t="s">
        <v>747</v>
      </c>
      <c r="C429" s="267" t="s">
        <v>150</v>
      </c>
      <c r="D429" s="267" t="s">
        <v>1226</v>
      </c>
      <c r="E429" s="82" t="s">
        <v>749</v>
      </c>
      <c r="F429" s="267" t="s">
        <v>847</v>
      </c>
      <c r="G429" s="82" t="s">
        <v>1079</v>
      </c>
      <c r="H429" s="82">
        <v>22</v>
      </c>
      <c r="I429" s="153">
        <v>5997860</v>
      </c>
      <c r="J429" s="153">
        <v>0</v>
      </c>
      <c r="K429" s="153">
        <v>5998000</v>
      </c>
      <c r="L429" s="153">
        <v>5998000</v>
      </c>
      <c r="M429" s="153">
        <v>0</v>
      </c>
      <c r="N429" s="153">
        <v>5998000</v>
      </c>
      <c r="O429" s="82"/>
      <c r="P429" s="82" t="s">
        <v>2</v>
      </c>
      <c r="Q429" s="82" t="s">
        <v>1178</v>
      </c>
      <c r="R429" s="317">
        <v>45047</v>
      </c>
      <c r="S429" s="267" t="s">
        <v>345</v>
      </c>
      <c r="T429" s="82"/>
      <c r="U429" s="82" t="s">
        <v>1176</v>
      </c>
      <c r="V429" s="239">
        <f t="shared" si="12"/>
        <v>1.8485344495630725E-4</v>
      </c>
    </row>
    <row r="430" spans="1:22" ht="24.9" customHeight="1" x14ac:dyDescent="0.3">
      <c r="A430" s="213">
        <f t="shared" si="13"/>
        <v>426</v>
      </c>
      <c r="B430" s="267" t="s">
        <v>747</v>
      </c>
      <c r="C430" s="267" t="s">
        <v>150</v>
      </c>
      <c r="D430" s="267" t="s">
        <v>1215</v>
      </c>
      <c r="E430" s="82" t="s">
        <v>749</v>
      </c>
      <c r="F430" s="267" t="s">
        <v>848</v>
      </c>
      <c r="G430" s="82" t="s">
        <v>1080</v>
      </c>
      <c r="H430" s="82">
        <v>3</v>
      </c>
      <c r="I430" s="153">
        <v>5556720</v>
      </c>
      <c r="J430" s="153">
        <v>0</v>
      </c>
      <c r="K430" s="153">
        <v>5557000</v>
      </c>
      <c r="L430" s="153">
        <v>5557000</v>
      </c>
      <c r="M430" s="153">
        <v>0</v>
      </c>
      <c r="N430" s="153">
        <v>5557000</v>
      </c>
      <c r="O430" s="82"/>
      <c r="P430" s="82" t="s">
        <v>2</v>
      </c>
      <c r="Q430" s="82" t="s">
        <v>1178</v>
      </c>
      <c r="R430" s="317">
        <v>45017</v>
      </c>
      <c r="S430" s="267" t="s">
        <v>345</v>
      </c>
      <c r="T430" s="82"/>
      <c r="U430" s="82" t="s">
        <v>1176</v>
      </c>
      <c r="V430" s="239">
        <f t="shared" si="12"/>
        <v>1.7126218633247738E-4</v>
      </c>
    </row>
    <row r="431" spans="1:22" ht="24.9" customHeight="1" x14ac:dyDescent="0.3">
      <c r="A431" s="213">
        <f t="shared" si="13"/>
        <v>427</v>
      </c>
      <c r="B431" s="267" t="s">
        <v>747</v>
      </c>
      <c r="C431" s="267" t="s">
        <v>6</v>
      </c>
      <c r="D431" s="267" t="s">
        <v>1219</v>
      </c>
      <c r="E431" s="82" t="s">
        <v>752</v>
      </c>
      <c r="F431" s="267" t="s">
        <v>849</v>
      </c>
      <c r="G431" s="82" t="s">
        <v>1009</v>
      </c>
      <c r="H431" s="82">
        <v>28</v>
      </c>
      <c r="I431" s="153">
        <v>4837387.8</v>
      </c>
      <c r="J431" s="153">
        <v>628860.41399999999</v>
      </c>
      <c r="K431" s="153">
        <v>5467000</v>
      </c>
      <c r="L431" s="153">
        <v>4838000</v>
      </c>
      <c r="M431" s="153">
        <v>628940</v>
      </c>
      <c r="N431" s="153">
        <v>5466940</v>
      </c>
      <c r="O431" s="82"/>
      <c r="P431" s="82" t="s">
        <v>2</v>
      </c>
      <c r="Q431" s="82" t="s">
        <v>1177</v>
      </c>
      <c r="R431" s="317">
        <v>45078</v>
      </c>
      <c r="S431" s="267" t="s">
        <v>1189</v>
      </c>
      <c r="T431" s="82"/>
      <c r="U431" s="82" t="s">
        <v>1176</v>
      </c>
      <c r="V431" s="239">
        <f t="shared" si="12"/>
        <v>1.6848846008271618E-4</v>
      </c>
    </row>
    <row r="432" spans="1:22" ht="24.9" customHeight="1" x14ac:dyDescent="0.3">
      <c r="A432" s="213">
        <f t="shared" si="13"/>
        <v>428</v>
      </c>
      <c r="B432" s="267" t="s">
        <v>747</v>
      </c>
      <c r="C432" s="267" t="s">
        <v>150</v>
      </c>
      <c r="D432" s="267" t="s">
        <v>1228</v>
      </c>
      <c r="E432" s="82" t="s">
        <v>749</v>
      </c>
      <c r="F432" s="267" t="s">
        <v>839</v>
      </c>
      <c r="G432" s="82" t="s">
        <v>1081</v>
      </c>
      <c r="H432" s="82">
        <v>2</v>
      </c>
      <c r="I432" s="153">
        <v>4795000</v>
      </c>
      <c r="J432" s="153">
        <v>623350</v>
      </c>
      <c r="K432" s="153">
        <v>5419000</v>
      </c>
      <c r="L432" s="153">
        <v>4795000</v>
      </c>
      <c r="M432" s="153">
        <v>623350</v>
      </c>
      <c r="N432" s="153">
        <v>5418350</v>
      </c>
      <c r="O432" s="82"/>
      <c r="P432" s="82" t="s">
        <v>2</v>
      </c>
      <c r="Q432" s="82" t="s">
        <v>1178</v>
      </c>
      <c r="R432" s="317">
        <v>45047</v>
      </c>
      <c r="S432" s="267" t="s">
        <v>1185</v>
      </c>
      <c r="T432" s="82"/>
      <c r="U432" s="82" t="s">
        <v>1176</v>
      </c>
      <c r="V432" s="239">
        <f t="shared" si="12"/>
        <v>1.6700913941617687E-4</v>
      </c>
    </row>
    <row r="433" spans="1:22" ht="24.9" customHeight="1" x14ac:dyDescent="0.3">
      <c r="A433" s="213">
        <f t="shared" si="13"/>
        <v>429</v>
      </c>
      <c r="B433" s="267" t="s">
        <v>747</v>
      </c>
      <c r="C433" s="267" t="s">
        <v>150</v>
      </c>
      <c r="D433" s="267" t="s">
        <v>1224</v>
      </c>
      <c r="E433" s="82" t="s">
        <v>749</v>
      </c>
      <c r="F433" s="267" t="s">
        <v>834</v>
      </c>
      <c r="G433" s="82" t="s">
        <v>1082</v>
      </c>
      <c r="H433" s="82">
        <v>1</v>
      </c>
      <c r="I433" s="153">
        <v>4692250</v>
      </c>
      <c r="J433" s="153">
        <v>0</v>
      </c>
      <c r="K433" s="153">
        <v>4693000</v>
      </c>
      <c r="L433" s="153">
        <v>4693000</v>
      </c>
      <c r="M433" s="153">
        <v>0</v>
      </c>
      <c r="N433" s="153">
        <v>4693000</v>
      </c>
      <c r="O433" s="82"/>
      <c r="P433" s="82" t="s">
        <v>2</v>
      </c>
      <c r="Q433" s="82" t="s">
        <v>1178</v>
      </c>
      <c r="R433" s="317">
        <v>45017</v>
      </c>
      <c r="S433" s="267" t="s">
        <v>1185</v>
      </c>
      <c r="T433" s="82"/>
      <c r="U433" s="82" t="s">
        <v>1176</v>
      </c>
      <c r="V433" s="239">
        <f t="shared" si="12"/>
        <v>1.446344143347699E-4</v>
      </c>
    </row>
    <row r="434" spans="1:22" ht="24.9" customHeight="1" x14ac:dyDescent="0.3">
      <c r="A434" s="213">
        <f t="shared" si="13"/>
        <v>430</v>
      </c>
      <c r="B434" s="267" t="s">
        <v>747</v>
      </c>
      <c r="C434" s="267" t="s">
        <v>150</v>
      </c>
      <c r="D434" s="267" t="s">
        <v>1230</v>
      </c>
      <c r="E434" s="82" t="s">
        <v>749</v>
      </c>
      <c r="F434" s="267" t="s">
        <v>837</v>
      </c>
      <c r="G434" s="82" t="s">
        <v>1083</v>
      </c>
      <c r="H434" s="82">
        <v>1</v>
      </c>
      <c r="I434" s="153">
        <v>4630600</v>
      </c>
      <c r="J434" s="153">
        <v>0</v>
      </c>
      <c r="K434" s="153">
        <v>4631000</v>
      </c>
      <c r="L434" s="153">
        <v>4631000</v>
      </c>
      <c r="M434" s="153">
        <v>0</v>
      </c>
      <c r="N434" s="153">
        <v>4631000</v>
      </c>
      <c r="O434" s="82"/>
      <c r="P434" s="82" t="s">
        <v>2</v>
      </c>
      <c r="Q434" s="82" t="s">
        <v>1178</v>
      </c>
      <c r="R434" s="317">
        <v>45078</v>
      </c>
      <c r="S434" s="267" t="s">
        <v>1197</v>
      </c>
      <c r="T434" s="82"/>
      <c r="U434" s="82" t="s">
        <v>1176</v>
      </c>
      <c r="V434" s="239">
        <f t="shared" si="12"/>
        <v>1.4272362514048997E-4</v>
      </c>
    </row>
    <row r="435" spans="1:22" ht="24.9" customHeight="1" x14ac:dyDescent="0.3">
      <c r="A435" s="213">
        <f t="shared" si="13"/>
        <v>431</v>
      </c>
      <c r="B435" s="267" t="s">
        <v>747</v>
      </c>
      <c r="C435" s="267" t="s">
        <v>150</v>
      </c>
      <c r="D435" s="267" t="s">
        <v>1218</v>
      </c>
      <c r="E435" s="82" t="s">
        <v>749</v>
      </c>
      <c r="F435" s="267" t="s">
        <v>837</v>
      </c>
      <c r="G435" s="82" t="s">
        <v>1084</v>
      </c>
      <c r="H435" s="82">
        <v>1</v>
      </c>
      <c r="I435" s="153">
        <v>4630600</v>
      </c>
      <c r="J435" s="153">
        <v>0</v>
      </c>
      <c r="K435" s="153">
        <v>4631000</v>
      </c>
      <c r="L435" s="153">
        <v>4631000</v>
      </c>
      <c r="M435" s="153">
        <v>0</v>
      </c>
      <c r="N435" s="153">
        <v>4631000</v>
      </c>
      <c r="O435" s="82"/>
      <c r="P435" s="82" t="s">
        <v>2</v>
      </c>
      <c r="Q435" s="82" t="s">
        <v>1178</v>
      </c>
      <c r="R435" s="317">
        <v>44986</v>
      </c>
      <c r="S435" s="267" t="s">
        <v>1185</v>
      </c>
      <c r="T435" s="82"/>
      <c r="U435" s="82" t="s">
        <v>1176</v>
      </c>
      <c r="V435" s="239">
        <f t="shared" si="12"/>
        <v>1.4272362514048997E-4</v>
      </c>
    </row>
    <row r="436" spans="1:22" ht="24.9" customHeight="1" x14ac:dyDescent="0.3">
      <c r="A436" s="213">
        <f t="shared" si="13"/>
        <v>432</v>
      </c>
      <c r="B436" s="267" t="s">
        <v>747</v>
      </c>
      <c r="C436" s="267" t="s">
        <v>150</v>
      </c>
      <c r="D436" s="267" t="s">
        <v>1218</v>
      </c>
      <c r="E436" s="82" t="s">
        <v>749</v>
      </c>
      <c r="F436" s="267" t="s">
        <v>837</v>
      </c>
      <c r="G436" s="82" t="s">
        <v>1085</v>
      </c>
      <c r="H436" s="82">
        <v>1</v>
      </c>
      <c r="I436" s="153">
        <v>4630600</v>
      </c>
      <c r="J436" s="153">
        <v>0</v>
      </c>
      <c r="K436" s="153">
        <v>4631000</v>
      </c>
      <c r="L436" s="153">
        <v>4631000</v>
      </c>
      <c r="M436" s="153">
        <v>0</v>
      </c>
      <c r="N436" s="153">
        <v>4631000</v>
      </c>
      <c r="O436" s="82"/>
      <c r="P436" s="82" t="s">
        <v>2</v>
      </c>
      <c r="Q436" s="82" t="s">
        <v>1178</v>
      </c>
      <c r="R436" s="317">
        <v>44986</v>
      </c>
      <c r="S436" s="267" t="s">
        <v>1185</v>
      </c>
      <c r="T436" s="82"/>
      <c r="U436" s="82" t="s">
        <v>1176</v>
      </c>
      <c r="V436" s="239">
        <f t="shared" si="12"/>
        <v>1.4272362514048997E-4</v>
      </c>
    </row>
    <row r="437" spans="1:22" ht="24.9" customHeight="1" x14ac:dyDescent="0.3">
      <c r="A437" s="213">
        <f t="shared" si="13"/>
        <v>433</v>
      </c>
      <c r="B437" s="267" t="s">
        <v>747</v>
      </c>
      <c r="C437" s="267" t="s">
        <v>150</v>
      </c>
      <c r="D437" s="267" t="s">
        <v>1220</v>
      </c>
      <c r="E437" s="82" t="s">
        <v>749</v>
      </c>
      <c r="F437" s="267" t="s">
        <v>837</v>
      </c>
      <c r="G437" s="82" t="s">
        <v>1086</v>
      </c>
      <c r="H437" s="82">
        <v>1</v>
      </c>
      <c r="I437" s="153">
        <v>4630600</v>
      </c>
      <c r="J437" s="153">
        <v>0</v>
      </c>
      <c r="K437" s="153">
        <v>4631000</v>
      </c>
      <c r="L437" s="153">
        <v>4631000</v>
      </c>
      <c r="M437" s="153">
        <v>0</v>
      </c>
      <c r="N437" s="153">
        <v>4631000</v>
      </c>
      <c r="O437" s="82"/>
      <c r="P437" s="82" t="s">
        <v>2</v>
      </c>
      <c r="Q437" s="82" t="s">
        <v>1178</v>
      </c>
      <c r="R437" s="317">
        <v>45047</v>
      </c>
      <c r="S437" s="267" t="s">
        <v>1185</v>
      </c>
      <c r="T437" s="82"/>
      <c r="U437" s="82" t="s">
        <v>1176</v>
      </c>
      <c r="V437" s="239">
        <f t="shared" si="12"/>
        <v>1.4272362514048997E-4</v>
      </c>
    </row>
    <row r="438" spans="1:22" ht="24.9" customHeight="1" x14ac:dyDescent="0.3">
      <c r="A438" s="213">
        <f t="shared" si="13"/>
        <v>434</v>
      </c>
      <c r="B438" s="267" t="s">
        <v>747</v>
      </c>
      <c r="C438" s="267" t="s">
        <v>150</v>
      </c>
      <c r="D438" s="267" t="s">
        <v>1227</v>
      </c>
      <c r="E438" s="82" t="s">
        <v>749</v>
      </c>
      <c r="F438" s="267" t="s">
        <v>837</v>
      </c>
      <c r="G438" s="82" t="s">
        <v>1087</v>
      </c>
      <c r="H438" s="82">
        <v>1</v>
      </c>
      <c r="I438" s="153">
        <v>4630600</v>
      </c>
      <c r="J438" s="153">
        <v>0</v>
      </c>
      <c r="K438" s="153">
        <v>4631000</v>
      </c>
      <c r="L438" s="153">
        <v>4631000</v>
      </c>
      <c r="M438" s="153">
        <v>0</v>
      </c>
      <c r="N438" s="153">
        <v>4631000</v>
      </c>
      <c r="O438" s="82"/>
      <c r="P438" s="82" t="s">
        <v>2</v>
      </c>
      <c r="Q438" s="82" t="s">
        <v>379</v>
      </c>
      <c r="R438" s="317">
        <v>45047</v>
      </c>
      <c r="S438" s="267" t="s">
        <v>1182</v>
      </c>
      <c r="T438" s="82"/>
      <c r="U438" s="82" t="s">
        <v>1176</v>
      </c>
      <c r="V438" s="239">
        <f t="shared" si="12"/>
        <v>1.4272362514048997E-4</v>
      </c>
    </row>
    <row r="439" spans="1:22" ht="24.9" customHeight="1" x14ac:dyDescent="0.3">
      <c r="A439" s="213">
        <f t="shared" si="13"/>
        <v>435</v>
      </c>
      <c r="B439" s="267" t="s">
        <v>747</v>
      </c>
      <c r="C439" s="267" t="s">
        <v>150</v>
      </c>
      <c r="D439" s="267" t="s">
        <v>1226</v>
      </c>
      <c r="E439" s="82" t="s">
        <v>749</v>
      </c>
      <c r="F439" s="267" t="s">
        <v>850</v>
      </c>
      <c r="G439" s="82" t="s">
        <v>1088</v>
      </c>
      <c r="H439" s="82">
        <v>2</v>
      </c>
      <c r="I439" s="153">
        <v>4429000</v>
      </c>
      <c r="J439" s="153">
        <v>0</v>
      </c>
      <c r="K439" s="153">
        <v>4429000</v>
      </c>
      <c r="L439" s="153">
        <v>4429000</v>
      </c>
      <c r="M439" s="153">
        <v>0</v>
      </c>
      <c r="N439" s="153">
        <v>4429000</v>
      </c>
      <c r="O439" s="82"/>
      <c r="P439" s="82" t="s">
        <v>2</v>
      </c>
      <c r="Q439" s="82" t="s">
        <v>1178</v>
      </c>
      <c r="R439" s="317">
        <v>45047</v>
      </c>
      <c r="S439" s="267" t="s">
        <v>345</v>
      </c>
      <c r="T439" s="82"/>
      <c r="U439" s="82" t="s">
        <v>1176</v>
      </c>
      <c r="V439" s="239">
        <f t="shared" si="12"/>
        <v>1.3649815066880372E-4</v>
      </c>
    </row>
    <row r="440" spans="1:22" ht="24.9" customHeight="1" x14ac:dyDescent="0.3">
      <c r="A440" s="213">
        <f t="shared" si="13"/>
        <v>436</v>
      </c>
      <c r="B440" s="267" t="s">
        <v>747</v>
      </c>
      <c r="C440" s="267" t="s">
        <v>150</v>
      </c>
      <c r="D440" s="267" t="s">
        <v>1219</v>
      </c>
      <c r="E440" s="82" t="s">
        <v>749</v>
      </c>
      <c r="F440" s="267" t="s">
        <v>851</v>
      </c>
      <c r="G440" s="82" t="s">
        <v>1089</v>
      </c>
      <c r="H440" s="82">
        <v>10</v>
      </c>
      <c r="I440" s="153">
        <v>4452500</v>
      </c>
      <c r="J440" s="153">
        <v>0</v>
      </c>
      <c r="K440" s="153">
        <v>4453000</v>
      </c>
      <c r="L440" s="153">
        <v>4453000</v>
      </c>
      <c r="M440" s="153">
        <v>0</v>
      </c>
      <c r="N440" s="153">
        <v>4453000</v>
      </c>
      <c r="O440" s="157">
        <v>7437500</v>
      </c>
      <c r="P440" s="82" t="s">
        <v>2</v>
      </c>
      <c r="Q440" s="82" t="s">
        <v>1181</v>
      </c>
      <c r="R440" s="317">
        <v>45078</v>
      </c>
      <c r="S440" s="267" t="s">
        <v>1189</v>
      </c>
      <c r="T440" s="82"/>
      <c r="U440" s="82" t="s">
        <v>1176</v>
      </c>
      <c r="V440" s="239">
        <f t="shared" si="12"/>
        <v>1.3723781100207337E-4</v>
      </c>
    </row>
    <row r="441" spans="1:22" ht="24.9" customHeight="1" x14ac:dyDescent="0.3">
      <c r="A441" s="213">
        <f t="shared" si="13"/>
        <v>437</v>
      </c>
      <c r="B441" s="267" t="s">
        <v>1319</v>
      </c>
      <c r="C441" s="267" t="s">
        <v>746</v>
      </c>
      <c r="D441" s="267" t="s">
        <v>1225</v>
      </c>
      <c r="E441" s="82" t="s">
        <v>1322</v>
      </c>
      <c r="F441" s="267" t="s">
        <v>852</v>
      </c>
      <c r="G441" s="82" t="s">
        <v>1090</v>
      </c>
      <c r="H441" s="82">
        <v>6</v>
      </c>
      <c r="I441" s="153">
        <v>4212750</v>
      </c>
      <c r="J441" s="153">
        <v>547657.5</v>
      </c>
      <c r="K441" s="153">
        <v>4761000</v>
      </c>
      <c r="L441" s="153">
        <v>4213000</v>
      </c>
      <c r="M441" s="153">
        <v>547690</v>
      </c>
      <c r="N441" s="153">
        <v>4760690</v>
      </c>
      <c r="O441" s="82"/>
      <c r="P441" s="82" t="s">
        <v>2</v>
      </c>
      <c r="Q441" s="82" t="s">
        <v>1178</v>
      </c>
      <c r="R441" s="317">
        <v>44986</v>
      </c>
      <c r="S441" s="267" t="s">
        <v>1197</v>
      </c>
      <c r="T441" s="82"/>
      <c r="U441" s="82" t="s">
        <v>1176</v>
      </c>
      <c r="V441" s="239">
        <f t="shared" si="12"/>
        <v>1.4673011861236724E-4</v>
      </c>
    </row>
    <row r="442" spans="1:22" ht="24.9" customHeight="1" x14ac:dyDescent="0.3">
      <c r="A442" s="213">
        <f t="shared" si="13"/>
        <v>438</v>
      </c>
      <c r="B442" s="267" t="s">
        <v>1319</v>
      </c>
      <c r="C442" s="267" t="s">
        <v>746</v>
      </c>
      <c r="D442" s="268" t="s">
        <v>1233</v>
      </c>
      <c r="E442" s="82" t="s">
        <v>1322</v>
      </c>
      <c r="F442" s="267" t="s">
        <v>853</v>
      </c>
      <c r="G442" s="82" t="s">
        <v>1091</v>
      </c>
      <c r="H442" s="82">
        <v>1</v>
      </c>
      <c r="I442" s="153">
        <v>3836000</v>
      </c>
      <c r="J442" s="153">
        <v>498680</v>
      </c>
      <c r="K442" s="153">
        <v>4335000</v>
      </c>
      <c r="L442" s="153">
        <v>3836000</v>
      </c>
      <c r="M442" s="153">
        <v>498680</v>
      </c>
      <c r="N442" s="153">
        <v>4334680</v>
      </c>
      <c r="O442" s="82" t="s">
        <v>1174</v>
      </c>
      <c r="P442" s="82" t="s">
        <v>2</v>
      </c>
      <c r="Q442" s="82" t="s">
        <v>1177</v>
      </c>
      <c r="R442" s="317">
        <v>44986</v>
      </c>
      <c r="S442" s="267" t="s">
        <v>1182</v>
      </c>
      <c r="T442" s="82"/>
      <c r="U442" s="82" t="s">
        <v>1176</v>
      </c>
      <c r="V442" s="239">
        <f t="shared" si="12"/>
        <v>1.3360114769683093E-4</v>
      </c>
    </row>
    <row r="443" spans="1:22" ht="24.9" customHeight="1" x14ac:dyDescent="0.3">
      <c r="A443" s="213">
        <f t="shared" si="13"/>
        <v>439</v>
      </c>
      <c r="B443" s="267" t="s">
        <v>747</v>
      </c>
      <c r="C443" s="267" t="s">
        <v>150</v>
      </c>
      <c r="D443" s="267" t="s">
        <v>1219</v>
      </c>
      <c r="E443" s="82" t="s">
        <v>749</v>
      </c>
      <c r="F443" s="267" t="s">
        <v>854</v>
      </c>
      <c r="G443" s="82" t="s">
        <v>1092</v>
      </c>
      <c r="H443" s="82">
        <v>10</v>
      </c>
      <c r="I443" s="153">
        <v>4315500</v>
      </c>
      <c r="J443" s="153">
        <v>0</v>
      </c>
      <c r="K443" s="153">
        <v>4316000</v>
      </c>
      <c r="L443" s="153">
        <v>4316000</v>
      </c>
      <c r="M443" s="153">
        <v>0</v>
      </c>
      <c r="N443" s="153">
        <v>4316000</v>
      </c>
      <c r="O443" s="82"/>
      <c r="P443" s="82" t="s">
        <v>2</v>
      </c>
      <c r="Q443" s="82" t="s">
        <v>379</v>
      </c>
      <c r="R443" s="317">
        <v>45078</v>
      </c>
      <c r="S443" s="267" t="s">
        <v>1189</v>
      </c>
      <c r="T443" s="82"/>
      <c r="U443" s="82" t="s">
        <v>1176</v>
      </c>
      <c r="V443" s="239">
        <f t="shared" si="12"/>
        <v>1.3301558326632578E-4</v>
      </c>
    </row>
    <row r="444" spans="1:22" ht="24.9" customHeight="1" x14ac:dyDescent="0.3">
      <c r="A444" s="213">
        <f t="shared" si="13"/>
        <v>440</v>
      </c>
      <c r="B444" s="267" t="s">
        <v>747</v>
      </c>
      <c r="C444" s="267" t="s">
        <v>150</v>
      </c>
      <c r="D444" s="267" t="s">
        <v>1226</v>
      </c>
      <c r="E444" s="82" t="s">
        <v>749</v>
      </c>
      <c r="F444" s="267" t="s">
        <v>855</v>
      </c>
      <c r="G444" s="82" t="s">
        <v>1093</v>
      </c>
      <c r="H444" s="82">
        <v>1</v>
      </c>
      <c r="I444" s="153">
        <v>4110000</v>
      </c>
      <c r="J444" s="153">
        <v>0</v>
      </c>
      <c r="K444" s="153">
        <v>4110000</v>
      </c>
      <c r="L444" s="153">
        <v>4110000</v>
      </c>
      <c r="M444" s="153">
        <v>0</v>
      </c>
      <c r="N444" s="153">
        <v>4110000</v>
      </c>
      <c r="O444" s="82"/>
      <c r="P444" s="82" t="s">
        <v>2</v>
      </c>
      <c r="Q444" s="82" t="s">
        <v>1178</v>
      </c>
      <c r="R444" s="317">
        <v>45047</v>
      </c>
      <c r="S444" s="267" t="s">
        <v>1197</v>
      </c>
      <c r="T444" s="82"/>
      <c r="U444" s="82" t="s">
        <v>1176</v>
      </c>
      <c r="V444" s="239">
        <f t="shared" si="12"/>
        <v>1.2666683207242794E-4</v>
      </c>
    </row>
    <row r="445" spans="1:22" ht="24.9" customHeight="1" x14ac:dyDescent="0.3">
      <c r="A445" s="213">
        <f t="shared" si="13"/>
        <v>441</v>
      </c>
      <c r="B445" s="267" t="s">
        <v>747</v>
      </c>
      <c r="C445" s="267" t="s">
        <v>150</v>
      </c>
      <c r="D445" s="267" t="s">
        <v>1217</v>
      </c>
      <c r="E445" s="82" t="s">
        <v>749</v>
      </c>
      <c r="F445" s="267" t="s">
        <v>856</v>
      </c>
      <c r="G445" s="82" t="s">
        <v>1094</v>
      </c>
      <c r="H445" s="82">
        <v>6</v>
      </c>
      <c r="I445" s="153">
        <v>3932448</v>
      </c>
      <c r="J445" s="153">
        <v>0</v>
      </c>
      <c r="K445" s="153">
        <v>3933000</v>
      </c>
      <c r="L445" s="153">
        <v>3933000</v>
      </c>
      <c r="M445" s="153">
        <v>0</v>
      </c>
      <c r="N445" s="153">
        <v>3933000</v>
      </c>
      <c r="O445" s="82"/>
      <c r="P445" s="82" t="s">
        <v>2</v>
      </c>
      <c r="Q445" s="82" t="s">
        <v>1178</v>
      </c>
      <c r="R445" s="317">
        <v>44986</v>
      </c>
      <c r="S445" s="267" t="s">
        <v>1202</v>
      </c>
      <c r="T445" s="82"/>
      <c r="U445" s="82" t="s">
        <v>1176</v>
      </c>
      <c r="V445" s="239">
        <f t="shared" si="12"/>
        <v>1.2121183711456425E-4</v>
      </c>
    </row>
    <row r="446" spans="1:22" ht="24.9" customHeight="1" x14ac:dyDescent="0.3">
      <c r="A446" s="213">
        <f t="shared" si="13"/>
        <v>442</v>
      </c>
      <c r="B446" s="267" t="s">
        <v>1319</v>
      </c>
      <c r="C446" s="267" t="s">
        <v>746</v>
      </c>
      <c r="D446" s="268" t="s">
        <v>1234</v>
      </c>
      <c r="E446" s="82" t="s">
        <v>1322</v>
      </c>
      <c r="F446" s="267" t="s">
        <v>857</v>
      </c>
      <c r="G446" s="82" t="s">
        <v>1095</v>
      </c>
      <c r="H446" s="82">
        <v>2</v>
      </c>
      <c r="I446" s="153">
        <v>3399000</v>
      </c>
      <c r="J446" s="153">
        <v>441870</v>
      </c>
      <c r="K446" s="153">
        <v>3841000</v>
      </c>
      <c r="L446" s="153">
        <v>3399000</v>
      </c>
      <c r="M446" s="153">
        <v>441870</v>
      </c>
      <c r="N446" s="153">
        <v>3840870</v>
      </c>
      <c r="O446" s="82" t="s">
        <v>1174</v>
      </c>
      <c r="P446" s="82" t="s">
        <v>2</v>
      </c>
      <c r="Q446" s="82" t="s">
        <v>1177</v>
      </c>
      <c r="R446" s="317">
        <v>44986</v>
      </c>
      <c r="S446" s="267" t="s">
        <v>345</v>
      </c>
      <c r="T446" s="82"/>
      <c r="U446" s="82" t="s">
        <v>1176</v>
      </c>
      <c r="V446" s="239">
        <f t="shared" si="12"/>
        <v>1.1837647250369725E-4</v>
      </c>
    </row>
    <row r="447" spans="1:22" ht="24.9" customHeight="1" x14ac:dyDescent="0.3">
      <c r="A447" s="213">
        <f t="shared" si="13"/>
        <v>443</v>
      </c>
      <c r="B447" s="267" t="s">
        <v>747</v>
      </c>
      <c r="C447" s="267" t="s">
        <v>6</v>
      </c>
      <c r="D447" s="267" t="s">
        <v>6</v>
      </c>
      <c r="E447" s="82" t="s">
        <v>751</v>
      </c>
      <c r="F447" s="267" t="s">
        <v>858</v>
      </c>
      <c r="G447" s="82" t="s">
        <v>1096</v>
      </c>
      <c r="H447" s="82">
        <v>1</v>
      </c>
      <c r="I447" s="153">
        <v>3132743.3628318589</v>
      </c>
      <c r="J447" s="153">
        <v>407256.63716814166</v>
      </c>
      <c r="K447" s="153">
        <v>3540000</v>
      </c>
      <c r="L447" s="153">
        <v>1567000</v>
      </c>
      <c r="M447" s="153">
        <v>203628.31858407054</v>
      </c>
      <c r="N447" s="153">
        <v>1770000</v>
      </c>
      <c r="O447" s="154">
        <v>101000000</v>
      </c>
      <c r="P447" s="82" t="s">
        <v>2</v>
      </c>
      <c r="Q447" s="82" t="s">
        <v>1177</v>
      </c>
      <c r="R447" s="317">
        <v>45078</v>
      </c>
      <c r="S447" s="267" t="s">
        <v>1183</v>
      </c>
      <c r="T447" s="82" t="s">
        <v>1428</v>
      </c>
      <c r="U447" s="82" t="s">
        <v>1176</v>
      </c>
      <c r="V447" s="239">
        <f t="shared" si="12"/>
        <v>1.090998991572737E-4</v>
      </c>
    </row>
    <row r="448" spans="1:22" ht="24.9" customHeight="1" x14ac:dyDescent="0.3">
      <c r="A448" s="213">
        <f t="shared" si="13"/>
        <v>444</v>
      </c>
      <c r="B448" s="267" t="s">
        <v>747</v>
      </c>
      <c r="C448" s="267" t="s">
        <v>150</v>
      </c>
      <c r="D448" s="267" t="s">
        <v>1233</v>
      </c>
      <c r="E448" s="82" t="s">
        <v>749</v>
      </c>
      <c r="F448" s="267" t="s">
        <v>859</v>
      </c>
      <c r="G448" s="82" t="s">
        <v>1097</v>
      </c>
      <c r="H448" s="82">
        <v>2</v>
      </c>
      <c r="I448" s="153">
        <v>3329100</v>
      </c>
      <c r="J448" s="153">
        <v>432783</v>
      </c>
      <c r="K448" s="153">
        <v>3762000</v>
      </c>
      <c r="L448" s="153">
        <v>3330000</v>
      </c>
      <c r="M448" s="153">
        <v>432900</v>
      </c>
      <c r="N448" s="153">
        <v>3762900</v>
      </c>
      <c r="O448" s="82"/>
      <c r="P448" s="82" t="s">
        <v>2</v>
      </c>
      <c r="Q448" s="82" t="s">
        <v>1178</v>
      </c>
      <c r="R448" s="317">
        <v>44986</v>
      </c>
      <c r="S448" s="267" t="s">
        <v>345</v>
      </c>
      <c r="T448" s="82"/>
      <c r="U448" s="82" t="s">
        <v>1176</v>
      </c>
      <c r="V448" s="239">
        <f t="shared" si="12"/>
        <v>1.1594175724001798E-4</v>
      </c>
    </row>
    <row r="449" spans="1:22" ht="24.9" customHeight="1" x14ac:dyDescent="0.3">
      <c r="A449" s="213">
        <f t="shared" si="13"/>
        <v>445</v>
      </c>
      <c r="B449" s="267" t="s">
        <v>1319</v>
      </c>
      <c r="C449" s="267" t="s">
        <v>746</v>
      </c>
      <c r="D449" s="267" t="s">
        <v>1226</v>
      </c>
      <c r="E449" s="82" t="s">
        <v>1322</v>
      </c>
      <c r="F449" s="267" t="s">
        <v>860</v>
      </c>
      <c r="G449" s="82" t="s">
        <v>1098</v>
      </c>
      <c r="H449" s="82">
        <v>10</v>
      </c>
      <c r="I449" s="153">
        <v>3296000</v>
      </c>
      <c r="J449" s="153">
        <v>0</v>
      </c>
      <c r="K449" s="153">
        <v>3296000</v>
      </c>
      <c r="L449" s="153">
        <v>3296000</v>
      </c>
      <c r="M449" s="153">
        <v>0</v>
      </c>
      <c r="N449" s="153">
        <v>3296000</v>
      </c>
      <c r="O449" s="82"/>
      <c r="P449" s="82" t="s">
        <v>2</v>
      </c>
      <c r="Q449" s="82" t="s">
        <v>1178</v>
      </c>
      <c r="R449" s="317">
        <v>44986</v>
      </c>
      <c r="S449" s="267" t="s">
        <v>1185</v>
      </c>
      <c r="T449" s="82"/>
      <c r="U449" s="82" t="s">
        <v>1176</v>
      </c>
      <c r="V449" s="239">
        <f t="shared" si="12"/>
        <v>1.0158001910236556E-4</v>
      </c>
    </row>
    <row r="450" spans="1:22" ht="24.9" customHeight="1" x14ac:dyDescent="0.3">
      <c r="A450" s="213">
        <f t="shared" si="13"/>
        <v>446</v>
      </c>
      <c r="B450" s="333" t="s">
        <v>266</v>
      </c>
      <c r="C450" s="267" t="s">
        <v>675</v>
      </c>
      <c r="D450" s="267" t="s">
        <v>1219</v>
      </c>
      <c r="E450" s="82" t="s">
        <v>752</v>
      </c>
      <c r="F450" s="267" t="s">
        <v>861</v>
      </c>
      <c r="G450" s="82" t="s">
        <v>1099</v>
      </c>
      <c r="H450" s="82">
        <v>10</v>
      </c>
      <c r="I450" s="153">
        <v>2889047</v>
      </c>
      <c r="J450" s="153">
        <v>375576.11</v>
      </c>
      <c r="K450" s="153">
        <v>3265000</v>
      </c>
      <c r="L450" s="153">
        <v>2890000</v>
      </c>
      <c r="M450" s="153">
        <v>375700</v>
      </c>
      <c r="N450" s="153">
        <v>3265700</v>
      </c>
      <c r="O450" s="82"/>
      <c r="P450" s="82" t="s">
        <v>2</v>
      </c>
      <c r="Q450" s="82" t="s">
        <v>379</v>
      </c>
      <c r="R450" s="317">
        <v>45078</v>
      </c>
      <c r="S450" s="267" t="s">
        <v>1189</v>
      </c>
      <c r="T450" s="82"/>
      <c r="U450" s="82" t="s">
        <v>1176</v>
      </c>
      <c r="V450" s="239">
        <f t="shared" si="12"/>
        <v>1.006246245052256E-4</v>
      </c>
    </row>
    <row r="451" spans="1:22" ht="24.9" customHeight="1" x14ac:dyDescent="0.3">
      <c r="A451" s="213">
        <f t="shared" si="13"/>
        <v>447</v>
      </c>
      <c r="B451" s="267" t="s">
        <v>1319</v>
      </c>
      <c r="C451" s="267" t="s">
        <v>746</v>
      </c>
      <c r="D451" s="268" t="s">
        <v>1231</v>
      </c>
      <c r="E451" s="82" t="s">
        <v>1322</v>
      </c>
      <c r="F451" s="267" t="s">
        <v>862</v>
      </c>
      <c r="G451" s="82" t="s">
        <v>1100</v>
      </c>
      <c r="H451" s="82">
        <v>1</v>
      </c>
      <c r="I451" s="153">
        <v>2861518.9999999995</v>
      </c>
      <c r="J451" s="153">
        <v>371997.47</v>
      </c>
      <c r="K451" s="153">
        <v>3234000</v>
      </c>
      <c r="L451" s="153">
        <v>2862000</v>
      </c>
      <c r="M451" s="153">
        <v>372060</v>
      </c>
      <c r="N451" s="153">
        <v>3234060</v>
      </c>
      <c r="O451" s="82"/>
      <c r="P451" s="82" t="s">
        <v>2</v>
      </c>
      <c r="Q451" s="82" t="s">
        <v>1177</v>
      </c>
      <c r="R451" s="317">
        <v>44927</v>
      </c>
      <c r="S451" s="267" t="s">
        <v>1182</v>
      </c>
      <c r="T451" s="82"/>
      <c r="U451" s="82" t="s">
        <v>1176</v>
      </c>
      <c r="V451" s="239">
        <f t="shared" si="12"/>
        <v>9.9669229908085636E-5</v>
      </c>
    </row>
    <row r="452" spans="1:22" ht="24.9" customHeight="1" x14ac:dyDescent="0.3">
      <c r="A452" s="213">
        <f t="shared" si="13"/>
        <v>448</v>
      </c>
      <c r="B452" s="267" t="s">
        <v>747</v>
      </c>
      <c r="C452" s="267" t="s">
        <v>150</v>
      </c>
      <c r="D452" s="267" t="s">
        <v>1218</v>
      </c>
      <c r="E452" s="82" t="s">
        <v>749</v>
      </c>
      <c r="F452" s="267" t="s">
        <v>863</v>
      </c>
      <c r="G452" s="82" t="s">
        <v>1101</v>
      </c>
      <c r="H452" s="82">
        <v>1</v>
      </c>
      <c r="I452" s="153">
        <v>3209225</v>
      </c>
      <c r="J452" s="153">
        <v>0</v>
      </c>
      <c r="K452" s="153">
        <v>3210000</v>
      </c>
      <c r="L452" s="153">
        <v>3210000</v>
      </c>
      <c r="M452" s="153">
        <v>0</v>
      </c>
      <c r="N452" s="153">
        <v>3210000</v>
      </c>
      <c r="O452" s="82"/>
      <c r="P452" s="82" t="s">
        <v>2</v>
      </c>
      <c r="Q452" s="82" t="s">
        <v>1178</v>
      </c>
      <c r="R452" s="317">
        <v>44986</v>
      </c>
      <c r="S452" s="267" t="s">
        <v>1185</v>
      </c>
      <c r="T452" s="82"/>
      <c r="U452" s="82" t="s">
        <v>1176</v>
      </c>
      <c r="V452" s="239">
        <f t="shared" si="12"/>
        <v>9.8929569574815983E-5</v>
      </c>
    </row>
    <row r="453" spans="1:22" ht="24.9" customHeight="1" x14ac:dyDescent="0.3">
      <c r="A453" s="213">
        <f t="shared" si="13"/>
        <v>449</v>
      </c>
      <c r="B453" s="267" t="s">
        <v>1319</v>
      </c>
      <c r="C453" s="267" t="s">
        <v>746</v>
      </c>
      <c r="D453" s="267" t="s">
        <v>1225</v>
      </c>
      <c r="E453" s="82" t="s">
        <v>1322</v>
      </c>
      <c r="F453" s="267" t="s">
        <v>864</v>
      </c>
      <c r="G453" s="82" t="s">
        <v>1102</v>
      </c>
      <c r="H453" s="82">
        <v>3</v>
      </c>
      <c r="I453" s="153">
        <v>2774250</v>
      </c>
      <c r="J453" s="153">
        <v>360652.5</v>
      </c>
      <c r="K453" s="153">
        <v>3135000</v>
      </c>
      <c r="L453" s="153">
        <v>2775000</v>
      </c>
      <c r="M453" s="153">
        <v>360750</v>
      </c>
      <c r="N453" s="153">
        <v>3135750</v>
      </c>
      <c r="O453" s="154"/>
      <c r="P453" s="82" t="s">
        <v>2</v>
      </c>
      <c r="Q453" s="82" t="s">
        <v>379</v>
      </c>
      <c r="R453" s="317">
        <v>45017</v>
      </c>
      <c r="S453" s="267" t="s">
        <v>1192</v>
      </c>
      <c r="T453" s="82"/>
      <c r="U453" s="82" t="s">
        <v>1176</v>
      </c>
      <c r="V453" s="239">
        <f t="shared" ref="V453:V516" si="14">+K453/$K$688</f>
        <v>9.6618131033348318E-5</v>
      </c>
    </row>
    <row r="454" spans="1:22" ht="24.9" customHeight="1" x14ac:dyDescent="0.3">
      <c r="A454" s="213">
        <f t="shared" si="13"/>
        <v>450</v>
      </c>
      <c r="B454" s="267" t="s">
        <v>747</v>
      </c>
      <c r="C454" s="267" t="s">
        <v>150</v>
      </c>
      <c r="D454" s="267" t="s">
        <v>1219</v>
      </c>
      <c r="E454" s="82" t="s">
        <v>749</v>
      </c>
      <c r="F454" s="267" t="s">
        <v>865</v>
      </c>
      <c r="G454" s="82" t="s">
        <v>1103</v>
      </c>
      <c r="H454" s="82">
        <v>10</v>
      </c>
      <c r="I454" s="153">
        <v>3027700</v>
      </c>
      <c r="J454" s="153">
        <v>0</v>
      </c>
      <c r="K454" s="153">
        <v>3028000</v>
      </c>
      <c r="L454" s="153">
        <v>3028000</v>
      </c>
      <c r="M454" s="153">
        <v>0</v>
      </c>
      <c r="N454" s="153">
        <v>3028000</v>
      </c>
      <c r="O454" s="82"/>
      <c r="P454" s="82" t="s">
        <v>2</v>
      </c>
      <c r="Q454" s="82" t="s">
        <v>379</v>
      </c>
      <c r="R454" s="317">
        <v>45078</v>
      </c>
      <c r="S454" s="267" t="s">
        <v>1189</v>
      </c>
      <c r="T454" s="82"/>
      <c r="U454" s="82" t="s">
        <v>1176</v>
      </c>
      <c r="V454" s="239">
        <f t="shared" si="14"/>
        <v>9.3320478714187791E-5</v>
      </c>
    </row>
    <row r="455" spans="1:22" ht="24.9" customHeight="1" x14ac:dyDescent="0.3">
      <c r="A455" s="213">
        <f t="shared" ref="A455:A518" si="15">+A454+1</f>
        <v>451</v>
      </c>
      <c r="B455" s="267" t="s">
        <v>747</v>
      </c>
      <c r="C455" s="267" t="s">
        <v>150</v>
      </c>
      <c r="D455" s="267" t="s">
        <v>1226</v>
      </c>
      <c r="E455" s="82" t="s">
        <v>749</v>
      </c>
      <c r="F455" s="267" t="s">
        <v>866</v>
      </c>
      <c r="G455" s="82" t="s">
        <v>1104</v>
      </c>
      <c r="H455" s="82">
        <v>2</v>
      </c>
      <c r="I455" s="153">
        <v>2661910</v>
      </c>
      <c r="J455" s="153">
        <v>0</v>
      </c>
      <c r="K455" s="153">
        <v>2662000</v>
      </c>
      <c r="L455" s="153">
        <v>2662000</v>
      </c>
      <c r="M455" s="153">
        <v>0</v>
      </c>
      <c r="N455" s="153">
        <v>2662000</v>
      </c>
      <c r="O455" s="82"/>
      <c r="P455" s="82" t="s">
        <v>2</v>
      </c>
      <c r="Q455" s="82" t="s">
        <v>1178</v>
      </c>
      <c r="R455" s="317">
        <v>45047</v>
      </c>
      <c r="S455" s="267" t="s">
        <v>345</v>
      </c>
      <c r="T455" s="82"/>
      <c r="U455" s="82" t="s">
        <v>1176</v>
      </c>
      <c r="V455" s="239">
        <f t="shared" si="14"/>
        <v>8.2040658631825586E-5</v>
      </c>
    </row>
    <row r="456" spans="1:22" ht="24.9" customHeight="1" x14ac:dyDescent="0.3">
      <c r="A456" s="213">
        <f t="shared" si="15"/>
        <v>452</v>
      </c>
      <c r="B456" s="267" t="s">
        <v>747</v>
      </c>
      <c r="C456" s="267" t="s">
        <v>150</v>
      </c>
      <c r="D456" s="267" t="s">
        <v>1232</v>
      </c>
      <c r="E456" s="82" t="s">
        <v>749</v>
      </c>
      <c r="F456" s="267" t="s">
        <v>867</v>
      </c>
      <c r="G456" s="82" t="s">
        <v>1105</v>
      </c>
      <c r="H456" s="82">
        <v>14</v>
      </c>
      <c r="I456" s="153">
        <v>2244060</v>
      </c>
      <c r="J456" s="153">
        <v>291727.8</v>
      </c>
      <c r="K456" s="153">
        <v>2536000</v>
      </c>
      <c r="L456" s="153">
        <v>2245000</v>
      </c>
      <c r="M456" s="153">
        <v>291850</v>
      </c>
      <c r="N456" s="153">
        <v>2536850</v>
      </c>
      <c r="O456" s="82"/>
      <c r="P456" s="82" t="s">
        <v>2</v>
      </c>
      <c r="Q456" s="82" t="s">
        <v>1178</v>
      </c>
      <c r="R456" s="317">
        <v>44986</v>
      </c>
      <c r="S456" s="267" t="s">
        <v>1203</v>
      </c>
      <c r="T456" s="82"/>
      <c r="U456" s="82" t="s">
        <v>1176</v>
      </c>
      <c r="V456" s="239">
        <f t="shared" si="14"/>
        <v>7.8157441882159909E-5</v>
      </c>
    </row>
    <row r="457" spans="1:22" ht="24.9" customHeight="1" x14ac:dyDescent="0.3">
      <c r="A457" s="213">
        <f t="shared" si="15"/>
        <v>453</v>
      </c>
      <c r="B457" s="267" t="s">
        <v>747</v>
      </c>
      <c r="C457" s="267" t="s">
        <v>150</v>
      </c>
      <c r="D457" s="267" t="s">
        <v>1217</v>
      </c>
      <c r="E457" s="82" t="s">
        <v>749</v>
      </c>
      <c r="F457" s="267" t="s">
        <v>868</v>
      </c>
      <c r="G457" s="82" t="s">
        <v>1106</v>
      </c>
      <c r="H457" s="82">
        <v>5</v>
      </c>
      <c r="I457" s="153">
        <v>2493400</v>
      </c>
      <c r="J457" s="153">
        <v>0</v>
      </c>
      <c r="K457" s="153">
        <v>2494000</v>
      </c>
      <c r="L457" s="153">
        <v>2494000</v>
      </c>
      <c r="M457" s="153">
        <v>0</v>
      </c>
      <c r="N457" s="153">
        <v>2494000</v>
      </c>
      <c r="O457" s="82"/>
      <c r="P457" s="82" t="s">
        <v>2</v>
      </c>
      <c r="Q457" s="82" t="s">
        <v>1178</v>
      </c>
      <c r="R457" s="317">
        <v>44986</v>
      </c>
      <c r="S457" s="267" t="s">
        <v>1204</v>
      </c>
      <c r="T457" s="82"/>
      <c r="U457" s="82" t="s">
        <v>1176</v>
      </c>
      <c r="V457" s="239">
        <f t="shared" si="14"/>
        <v>7.686303629893803E-5</v>
      </c>
    </row>
    <row r="458" spans="1:22" ht="24.9" customHeight="1" x14ac:dyDescent="0.3">
      <c r="A458" s="213">
        <f t="shared" si="15"/>
        <v>454</v>
      </c>
      <c r="B458" s="267" t="s">
        <v>747</v>
      </c>
      <c r="C458" s="267" t="s">
        <v>150</v>
      </c>
      <c r="D458" s="267" t="s">
        <v>1230</v>
      </c>
      <c r="E458" s="82" t="s">
        <v>749</v>
      </c>
      <c r="F458" s="267" t="s">
        <v>869</v>
      </c>
      <c r="G458" s="82" t="s">
        <v>1107</v>
      </c>
      <c r="H458" s="82">
        <v>1</v>
      </c>
      <c r="I458" s="153">
        <v>2254033.6</v>
      </c>
      <c r="J458" s="153">
        <v>0</v>
      </c>
      <c r="K458" s="153">
        <v>2255000</v>
      </c>
      <c r="L458" s="153">
        <v>2255000</v>
      </c>
      <c r="M458" s="153">
        <v>0</v>
      </c>
      <c r="N458" s="153">
        <v>2255000</v>
      </c>
      <c r="O458" s="82"/>
      <c r="P458" s="82" t="s">
        <v>2</v>
      </c>
      <c r="Q458" s="82" t="s">
        <v>1178</v>
      </c>
      <c r="R458" s="317">
        <v>45078</v>
      </c>
      <c r="S458" s="267" t="s">
        <v>1197</v>
      </c>
      <c r="T458" s="82"/>
      <c r="U458" s="82" t="s">
        <v>1176</v>
      </c>
      <c r="V458" s="239">
        <f t="shared" si="14"/>
        <v>6.9497252146794399E-5</v>
      </c>
    </row>
    <row r="459" spans="1:22" ht="24.9" customHeight="1" x14ac:dyDescent="0.3">
      <c r="A459" s="213">
        <f t="shared" si="15"/>
        <v>455</v>
      </c>
      <c r="B459" s="267" t="s">
        <v>747</v>
      </c>
      <c r="C459" s="267" t="s">
        <v>150</v>
      </c>
      <c r="D459" s="267" t="s">
        <v>1225</v>
      </c>
      <c r="E459" s="82" t="s">
        <v>749</v>
      </c>
      <c r="F459" s="267" t="s">
        <v>835</v>
      </c>
      <c r="G459" s="82" t="s">
        <v>1108</v>
      </c>
      <c r="H459" s="82">
        <v>1</v>
      </c>
      <c r="I459" s="153">
        <v>1951976</v>
      </c>
      <c r="J459" s="153">
        <v>253756.88</v>
      </c>
      <c r="K459" s="153">
        <v>2206000</v>
      </c>
      <c r="L459" s="153">
        <v>1952000</v>
      </c>
      <c r="M459" s="153">
        <v>253760</v>
      </c>
      <c r="N459" s="153">
        <v>2205760</v>
      </c>
      <c r="O459" s="82"/>
      <c r="P459" s="82" t="s">
        <v>2</v>
      </c>
      <c r="Q459" s="82" t="s">
        <v>1178</v>
      </c>
      <c r="R459" s="317">
        <v>44986</v>
      </c>
      <c r="S459" s="267" t="s">
        <v>1197</v>
      </c>
      <c r="T459" s="82"/>
      <c r="U459" s="82" t="s">
        <v>1176</v>
      </c>
      <c r="V459" s="239">
        <f t="shared" si="14"/>
        <v>6.7987112299702196E-5</v>
      </c>
    </row>
    <row r="460" spans="1:22" ht="24.9" customHeight="1" x14ac:dyDescent="0.3">
      <c r="A460" s="213">
        <f t="shared" si="15"/>
        <v>456</v>
      </c>
      <c r="B460" s="267" t="s">
        <v>747</v>
      </c>
      <c r="C460" s="267" t="s">
        <v>150</v>
      </c>
      <c r="D460" s="267" t="s">
        <v>1225</v>
      </c>
      <c r="E460" s="82" t="s">
        <v>749</v>
      </c>
      <c r="F460" s="267" t="s">
        <v>835</v>
      </c>
      <c r="G460" s="82" t="s">
        <v>1109</v>
      </c>
      <c r="H460" s="82">
        <v>1</v>
      </c>
      <c r="I460" s="153">
        <v>1951976</v>
      </c>
      <c r="J460" s="153">
        <v>253756.88</v>
      </c>
      <c r="K460" s="153">
        <v>2206000</v>
      </c>
      <c r="L460" s="153">
        <v>1952000</v>
      </c>
      <c r="M460" s="153">
        <v>253760</v>
      </c>
      <c r="N460" s="153">
        <v>2205760</v>
      </c>
      <c r="O460" s="82"/>
      <c r="P460" s="82" t="s">
        <v>2</v>
      </c>
      <c r="Q460" s="82" t="s">
        <v>1178</v>
      </c>
      <c r="R460" s="317">
        <v>44986</v>
      </c>
      <c r="S460" s="267" t="s">
        <v>1197</v>
      </c>
      <c r="T460" s="82"/>
      <c r="U460" s="82" t="s">
        <v>1176</v>
      </c>
      <c r="V460" s="239">
        <f t="shared" si="14"/>
        <v>6.7987112299702196E-5</v>
      </c>
    </row>
    <row r="461" spans="1:22" ht="24.9" customHeight="1" x14ac:dyDescent="0.3">
      <c r="A461" s="213">
        <f t="shared" si="15"/>
        <v>457</v>
      </c>
      <c r="B461" s="267" t="s">
        <v>747</v>
      </c>
      <c r="C461" s="267" t="s">
        <v>150</v>
      </c>
      <c r="D461" s="267" t="s">
        <v>1226</v>
      </c>
      <c r="E461" s="82" t="s">
        <v>749</v>
      </c>
      <c r="F461" s="267" t="s">
        <v>870</v>
      </c>
      <c r="G461" s="82" t="s">
        <v>1110</v>
      </c>
      <c r="H461" s="82">
        <v>1</v>
      </c>
      <c r="I461" s="153">
        <v>2182957.452</v>
      </c>
      <c r="J461" s="153">
        <v>0</v>
      </c>
      <c r="K461" s="153">
        <v>2183000</v>
      </c>
      <c r="L461" s="153">
        <v>2183000</v>
      </c>
      <c r="M461" s="153">
        <v>0</v>
      </c>
      <c r="N461" s="153">
        <v>2183000</v>
      </c>
      <c r="O461" s="82"/>
      <c r="P461" s="82" t="s">
        <v>2</v>
      </c>
      <c r="Q461" s="82" t="s">
        <v>1178</v>
      </c>
      <c r="R461" s="317">
        <v>44986</v>
      </c>
      <c r="S461" s="267" t="s">
        <v>345</v>
      </c>
      <c r="T461" s="82"/>
      <c r="U461" s="82" t="s">
        <v>1176</v>
      </c>
      <c r="V461" s="239">
        <f t="shared" si="14"/>
        <v>6.7278271146985441E-5</v>
      </c>
    </row>
    <row r="462" spans="1:22" ht="24.9" customHeight="1" x14ac:dyDescent="0.3">
      <c r="A462" s="213">
        <f t="shared" si="15"/>
        <v>458</v>
      </c>
      <c r="B462" s="267" t="s">
        <v>1319</v>
      </c>
      <c r="C462" s="267" t="s">
        <v>746</v>
      </c>
      <c r="D462" s="268" t="s">
        <v>1233</v>
      </c>
      <c r="E462" s="82" t="s">
        <v>1322</v>
      </c>
      <c r="F462" s="267" t="s">
        <v>871</v>
      </c>
      <c r="G462" s="82" t="s">
        <v>1111</v>
      </c>
      <c r="H462" s="82">
        <v>1</v>
      </c>
      <c r="I462" s="153">
        <v>1644000</v>
      </c>
      <c r="J462" s="153">
        <v>213720</v>
      </c>
      <c r="K462" s="153">
        <v>1858000</v>
      </c>
      <c r="L462" s="153">
        <v>1644000</v>
      </c>
      <c r="M462" s="153">
        <v>213720</v>
      </c>
      <c r="N462" s="153">
        <v>1857720</v>
      </c>
      <c r="O462" s="82"/>
      <c r="P462" s="82" t="s">
        <v>2</v>
      </c>
      <c r="Q462" s="82" t="s">
        <v>1177</v>
      </c>
      <c r="R462" s="317">
        <v>44986</v>
      </c>
      <c r="S462" s="267" t="s">
        <v>1182</v>
      </c>
      <c r="T462" s="82"/>
      <c r="U462" s="82" t="s">
        <v>1176</v>
      </c>
      <c r="V462" s="239">
        <f t="shared" si="14"/>
        <v>5.7262037467292244E-5</v>
      </c>
    </row>
    <row r="463" spans="1:22" ht="24.9" customHeight="1" x14ac:dyDescent="0.3">
      <c r="A463" s="213">
        <f t="shared" si="15"/>
        <v>459</v>
      </c>
      <c r="B463" s="267" t="s">
        <v>747</v>
      </c>
      <c r="C463" s="267" t="s">
        <v>150</v>
      </c>
      <c r="D463" s="267" t="s">
        <v>1217</v>
      </c>
      <c r="E463" s="82" t="s">
        <v>749</v>
      </c>
      <c r="F463" s="267" t="s">
        <v>872</v>
      </c>
      <c r="G463" s="82" t="s">
        <v>1112</v>
      </c>
      <c r="H463" s="82">
        <v>2</v>
      </c>
      <c r="I463" s="153">
        <v>1852240</v>
      </c>
      <c r="J463" s="153">
        <v>0</v>
      </c>
      <c r="K463" s="153">
        <v>1853000</v>
      </c>
      <c r="L463" s="153">
        <v>1853000</v>
      </c>
      <c r="M463" s="153">
        <v>0</v>
      </c>
      <c r="N463" s="153">
        <v>1853000</v>
      </c>
      <c r="O463" s="82"/>
      <c r="P463" s="82" t="s">
        <v>2</v>
      </c>
      <c r="Q463" s="82" t="s">
        <v>1178</v>
      </c>
      <c r="R463" s="317">
        <v>44986</v>
      </c>
      <c r="S463" s="267" t="s">
        <v>1205</v>
      </c>
      <c r="T463" s="82"/>
      <c r="U463" s="82" t="s">
        <v>1176</v>
      </c>
      <c r="V463" s="239">
        <f t="shared" si="14"/>
        <v>5.7107941564527728E-5</v>
      </c>
    </row>
    <row r="464" spans="1:22" ht="24.9" customHeight="1" x14ac:dyDescent="0.3">
      <c r="A464" s="213">
        <f t="shared" si="15"/>
        <v>460</v>
      </c>
      <c r="B464" s="267" t="s">
        <v>747</v>
      </c>
      <c r="C464" s="267" t="s">
        <v>150</v>
      </c>
      <c r="D464" s="267" t="s">
        <v>1219</v>
      </c>
      <c r="E464" s="82" t="s">
        <v>749</v>
      </c>
      <c r="F464" s="267" t="s">
        <v>873</v>
      </c>
      <c r="G464" s="82" t="s">
        <v>1113</v>
      </c>
      <c r="H464" s="82">
        <v>6</v>
      </c>
      <c r="I464" s="153">
        <v>1804782.48</v>
      </c>
      <c r="J464" s="153">
        <v>0</v>
      </c>
      <c r="K464" s="153">
        <v>1805000</v>
      </c>
      <c r="L464" s="153">
        <v>1805000</v>
      </c>
      <c r="M464" s="153">
        <v>0</v>
      </c>
      <c r="N464" s="153">
        <v>1805000</v>
      </c>
      <c r="O464" s="82"/>
      <c r="P464" s="82" t="s">
        <v>2</v>
      </c>
      <c r="Q464" s="82" t="s">
        <v>379</v>
      </c>
      <c r="R464" s="317">
        <v>45078</v>
      </c>
      <c r="S464" s="267" t="s">
        <v>1189</v>
      </c>
      <c r="T464" s="82"/>
      <c r="U464" s="82" t="s">
        <v>1176</v>
      </c>
      <c r="V464" s="239">
        <f t="shared" si="14"/>
        <v>5.5628620897988423E-5</v>
      </c>
    </row>
    <row r="465" spans="1:22" ht="24.9" customHeight="1" x14ac:dyDescent="0.3">
      <c r="A465" s="213">
        <f t="shared" si="15"/>
        <v>461</v>
      </c>
      <c r="B465" s="333" t="s">
        <v>266</v>
      </c>
      <c r="C465" s="267" t="s">
        <v>675</v>
      </c>
      <c r="D465" s="267" t="s">
        <v>1223</v>
      </c>
      <c r="E465" s="82" t="s">
        <v>752</v>
      </c>
      <c r="F465" s="267" t="s">
        <v>874</v>
      </c>
      <c r="G465" s="82" t="s">
        <v>1114</v>
      </c>
      <c r="H465" s="82">
        <v>5</v>
      </c>
      <c r="I465" s="153">
        <v>1495791.75</v>
      </c>
      <c r="J465" s="153">
        <v>194452.92750000002</v>
      </c>
      <c r="K465" s="153">
        <v>1691000</v>
      </c>
      <c r="L465" s="153">
        <v>1496000</v>
      </c>
      <c r="M465" s="153">
        <v>194480</v>
      </c>
      <c r="N465" s="153">
        <v>1690480</v>
      </c>
      <c r="O465" s="82"/>
      <c r="P465" s="82" t="s">
        <v>2</v>
      </c>
      <c r="Q465" s="82" t="s">
        <v>1177</v>
      </c>
      <c r="R465" s="317">
        <v>44986</v>
      </c>
      <c r="S465" s="267" t="s">
        <v>1206</v>
      </c>
      <c r="T465" s="82"/>
      <c r="U465" s="82" t="s">
        <v>1176</v>
      </c>
      <c r="V465" s="239">
        <f t="shared" si="14"/>
        <v>5.2115234314957578E-5</v>
      </c>
    </row>
    <row r="466" spans="1:22" ht="24.9" customHeight="1" x14ac:dyDescent="0.3">
      <c r="A466" s="213">
        <f t="shared" si="15"/>
        <v>462</v>
      </c>
      <c r="B466" s="267" t="s">
        <v>380</v>
      </c>
      <c r="C466" s="267" t="s">
        <v>1320</v>
      </c>
      <c r="D466" s="267" t="s">
        <v>1226</v>
      </c>
      <c r="E466" s="82" t="s">
        <v>754</v>
      </c>
      <c r="F466" s="267" t="s">
        <v>875</v>
      </c>
      <c r="G466" s="82" t="s">
        <v>1115</v>
      </c>
      <c r="H466" s="82">
        <v>6</v>
      </c>
      <c r="I466" s="153">
        <v>1523330.4</v>
      </c>
      <c r="J466" s="153">
        <v>0</v>
      </c>
      <c r="K466" s="153">
        <v>1524000</v>
      </c>
      <c r="L466" s="153">
        <v>1524000</v>
      </c>
      <c r="M466" s="153">
        <v>0</v>
      </c>
      <c r="N466" s="153">
        <v>1524000</v>
      </c>
      <c r="O466" s="82"/>
      <c r="P466" s="82" t="s">
        <v>2</v>
      </c>
      <c r="Q466" s="82" t="s">
        <v>1178</v>
      </c>
      <c r="R466" s="317">
        <v>44986</v>
      </c>
      <c r="S466" s="267" t="s">
        <v>345</v>
      </c>
      <c r="T466" s="82"/>
      <c r="U466" s="82" t="s">
        <v>1176</v>
      </c>
      <c r="V466" s="239">
        <f t="shared" si="14"/>
        <v>4.6968431162622913E-5</v>
      </c>
    </row>
    <row r="467" spans="1:22" ht="24.9" customHeight="1" x14ac:dyDescent="0.3">
      <c r="A467" s="213">
        <f t="shared" si="15"/>
        <v>463</v>
      </c>
      <c r="B467" s="267" t="s">
        <v>747</v>
      </c>
      <c r="C467" s="267" t="s">
        <v>150</v>
      </c>
      <c r="D467" s="267" t="s">
        <v>1217</v>
      </c>
      <c r="E467" s="82" t="s">
        <v>749</v>
      </c>
      <c r="F467" s="267" t="s">
        <v>868</v>
      </c>
      <c r="G467" s="82" t="s">
        <v>1116</v>
      </c>
      <c r="H467" s="82">
        <v>3</v>
      </c>
      <c r="I467" s="153">
        <v>1496040</v>
      </c>
      <c r="J467" s="153">
        <v>0</v>
      </c>
      <c r="K467" s="153">
        <v>1497000</v>
      </c>
      <c r="L467" s="153">
        <v>1497000</v>
      </c>
      <c r="M467" s="153">
        <v>0</v>
      </c>
      <c r="N467" s="153">
        <v>1497000</v>
      </c>
      <c r="O467" s="82"/>
      <c r="P467" s="82" t="s">
        <v>2</v>
      </c>
      <c r="Q467" s="82" t="s">
        <v>1178</v>
      </c>
      <c r="R467" s="317">
        <v>44986</v>
      </c>
      <c r="S467" s="267" t="s">
        <v>1204</v>
      </c>
      <c r="T467" s="82"/>
      <c r="U467" s="82" t="s">
        <v>1176</v>
      </c>
      <c r="V467" s="239">
        <f t="shared" si="14"/>
        <v>4.6136313287694554E-5</v>
      </c>
    </row>
    <row r="468" spans="1:22" ht="24.9" customHeight="1" x14ac:dyDescent="0.3">
      <c r="A468" s="213">
        <f t="shared" si="15"/>
        <v>464</v>
      </c>
      <c r="B468" s="267" t="s">
        <v>747</v>
      </c>
      <c r="C468" s="267" t="s">
        <v>150</v>
      </c>
      <c r="D468" s="267" t="s">
        <v>1226</v>
      </c>
      <c r="E468" s="82" t="s">
        <v>749</v>
      </c>
      <c r="F468" s="267" t="s">
        <v>876</v>
      </c>
      <c r="G468" s="82" t="s">
        <v>1117</v>
      </c>
      <c r="H468" s="82">
        <v>1</v>
      </c>
      <c r="I468" s="153">
        <v>1493560.3</v>
      </c>
      <c r="J468" s="153">
        <v>0</v>
      </c>
      <c r="K468" s="153">
        <v>1494000</v>
      </c>
      <c r="L468" s="153">
        <v>1494000</v>
      </c>
      <c r="M468" s="153">
        <v>0</v>
      </c>
      <c r="N468" s="153">
        <v>1494000</v>
      </c>
      <c r="O468" s="82"/>
      <c r="P468" s="82" t="s">
        <v>2</v>
      </c>
      <c r="Q468" s="82" t="s">
        <v>1178</v>
      </c>
      <c r="R468" s="317">
        <v>45047</v>
      </c>
      <c r="S468" s="267" t="s">
        <v>345</v>
      </c>
      <c r="T468" s="82"/>
      <c r="U468" s="82" t="s">
        <v>1176</v>
      </c>
      <c r="V468" s="239">
        <f t="shared" si="14"/>
        <v>4.6043855746035847E-5</v>
      </c>
    </row>
    <row r="469" spans="1:22" ht="24.9" customHeight="1" x14ac:dyDescent="0.3">
      <c r="A469" s="213">
        <f t="shared" si="15"/>
        <v>465</v>
      </c>
      <c r="B469" s="267" t="s">
        <v>380</v>
      </c>
      <c r="C469" s="267" t="s">
        <v>1320</v>
      </c>
      <c r="D469" s="267" t="s">
        <v>1215</v>
      </c>
      <c r="E469" s="82" t="s">
        <v>754</v>
      </c>
      <c r="F469" s="267" t="s">
        <v>877</v>
      </c>
      <c r="G469" s="82" t="s">
        <v>1118</v>
      </c>
      <c r="H469" s="82">
        <v>2</v>
      </c>
      <c r="I469" s="153">
        <v>1298184.6000000001</v>
      </c>
      <c r="J469" s="153">
        <v>168763.99800000002</v>
      </c>
      <c r="K469" s="153">
        <v>1467000</v>
      </c>
      <c r="L469" s="153">
        <v>1299000</v>
      </c>
      <c r="M469" s="153">
        <v>168870</v>
      </c>
      <c r="N469" s="153">
        <v>1467870</v>
      </c>
      <c r="O469" s="82"/>
      <c r="P469" s="82" t="s">
        <v>2</v>
      </c>
      <c r="Q469" s="82" t="s">
        <v>1177</v>
      </c>
      <c r="R469" s="317">
        <v>44927</v>
      </c>
      <c r="S469" s="267" t="s">
        <v>1182</v>
      </c>
      <c r="T469" s="82"/>
      <c r="U469" s="82" t="s">
        <v>1176</v>
      </c>
      <c r="V469" s="239">
        <f t="shared" si="14"/>
        <v>4.5211737871107488E-5</v>
      </c>
    </row>
    <row r="470" spans="1:22" ht="24.9" customHeight="1" x14ac:dyDescent="0.3">
      <c r="A470" s="213">
        <f t="shared" si="15"/>
        <v>466</v>
      </c>
      <c r="B470" s="267" t="s">
        <v>747</v>
      </c>
      <c r="C470" s="267" t="s">
        <v>6</v>
      </c>
      <c r="D470" s="267" t="s">
        <v>1218</v>
      </c>
      <c r="E470" s="82" t="s">
        <v>752</v>
      </c>
      <c r="F470" s="267" t="s">
        <v>878</v>
      </c>
      <c r="G470" s="82" t="s">
        <v>1119</v>
      </c>
      <c r="H470" s="82">
        <v>5</v>
      </c>
      <c r="I470" s="153">
        <v>1273141</v>
      </c>
      <c r="J470" s="153">
        <v>165508.33000000002</v>
      </c>
      <c r="K470" s="153">
        <v>1439000</v>
      </c>
      <c r="L470" s="153">
        <v>1274000</v>
      </c>
      <c r="M470" s="153">
        <v>165620</v>
      </c>
      <c r="N470" s="153">
        <v>1439620</v>
      </c>
      <c r="O470" s="82"/>
      <c r="P470" s="82" t="s">
        <v>2</v>
      </c>
      <c r="Q470" s="82" t="s">
        <v>1178</v>
      </c>
      <c r="R470" s="317">
        <v>44986</v>
      </c>
      <c r="S470" s="267" t="s">
        <v>345</v>
      </c>
      <c r="T470" s="82"/>
      <c r="U470" s="82" t="s">
        <v>1176</v>
      </c>
      <c r="V470" s="239">
        <f t="shared" si="14"/>
        <v>4.4348800815626231E-5</v>
      </c>
    </row>
    <row r="471" spans="1:22" ht="24.9" customHeight="1" x14ac:dyDescent="0.3">
      <c r="A471" s="213">
        <f t="shared" si="15"/>
        <v>467</v>
      </c>
      <c r="B471" s="267" t="s">
        <v>747</v>
      </c>
      <c r="C471" s="267" t="s">
        <v>150</v>
      </c>
      <c r="D471" s="267" t="s">
        <v>1226</v>
      </c>
      <c r="E471" s="82" t="s">
        <v>749</v>
      </c>
      <c r="F471" s="267" t="s">
        <v>879</v>
      </c>
      <c r="G471" s="82" t="s">
        <v>1120</v>
      </c>
      <c r="H471" s="82">
        <v>1</v>
      </c>
      <c r="I471" s="153">
        <v>1424800</v>
      </c>
      <c r="J471" s="153">
        <v>0</v>
      </c>
      <c r="K471" s="153">
        <v>1425000</v>
      </c>
      <c r="L471" s="153">
        <v>1425000</v>
      </c>
      <c r="M471" s="153">
        <v>0</v>
      </c>
      <c r="N471" s="153">
        <v>1425000</v>
      </c>
      <c r="O471" s="82"/>
      <c r="P471" s="82" t="s">
        <v>2</v>
      </c>
      <c r="Q471" s="82" t="s">
        <v>1178</v>
      </c>
      <c r="R471" s="317">
        <v>45047</v>
      </c>
      <c r="S471" s="267" t="s">
        <v>1207</v>
      </c>
      <c r="T471" s="82"/>
      <c r="U471" s="82" t="s">
        <v>1176</v>
      </c>
      <c r="V471" s="239">
        <f t="shared" si="14"/>
        <v>4.3917332287885602E-5</v>
      </c>
    </row>
    <row r="472" spans="1:22" ht="24.9" customHeight="1" x14ac:dyDescent="0.3">
      <c r="A472" s="213">
        <f t="shared" si="15"/>
        <v>468</v>
      </c>
      <c r="B472" s="267" t="s">
        <v>1319</v>
      </c>
      <c r="C472" s="267" t="s">
        <v>746</v>
      </c>
      <c r="D472" s="267" t="s">
        <v>1225</v>
      </c>
      <c r="E472" s="82" t="s">
        <v>1322</v>
      </c>
      <c r="F472" s="267" t="s">
        <v>880</v>
      </c>
      <c r="G472" s="82" t="s">
        <v>1121</v>
      </c>
      <c r="H472" s="82">
        <v>1</v>
      </c>
      <c r="I472" s="153">
        <v>1346025</v>
      </c>
      <c r="J472" s="153">
        <v>174983.25</v>
      </c>
      <c r="K472" s="153">
        <v>1522000</v>
      </c>
      <c r="L472" s="153">
        <v>1347000</v>
      </c>
      <c r="M472" s="153">
        <v>175110</v>
      </c>
      <c r="N472" s="153">
        <v>1522110</v>
      </c>
      <c r="O472" s="82"/>
      <c r="P472" s="82" t="s">
        <v>2</v>
      </c>
      <c r="Q472" s="82" t="s">
        <v>1178</v>
      </c>
      <c r="R472" s="317">
        <v>44986</v>
      </c>
      <c r="S472" s="267" t="s">
        <v>1197</v>
      </c>
      <c r="T472" s="82"/>
      <c r="U472" s="82" t="s">
        <v>1176</v>
      </c>
      <c r="V472" s="239">
        <f t="shared" si="14"/>
        <v>4.6906792801517111E-5</v>
      </c>
    </row>
    <row r="473" spans="1:22" ht="24.9" customHeight="1" x14ac:dyDescent="0.3">
      <c r="A473" s="213">
        <f t="shared" si="15"/>
        <v>469</v>
      </c>
      <c r="B473" s="267" t="s">
        <v>747</v>
      </c>
      <c r="C473" s="267" t="s">
        <v>150</v>
      </c>
      <c r="D473" s="267" t="s">
        <v>1232</v>
      </c>
      <c r="E473" s="82" t="s">
        <v>752</v>
      </c>
      <c r="F473" s="267" t="s">
        <v>881</v>
      </c>
      <c r="G473" s="82" t="s">
        <v>1122</v>
      </c>
      <c r="H473" s="82">
        <v>20</v>
      </c>
      <c r="I473" s="153">
        <v>1371300.8</v>
      </c>
      <c r="J473" s="153">
        <v>0</v>
      </c>
      <c r="K473" s="153">
        <v>1372000</v>
      </c>
      <c r="L473" s="153">
        <v>1372000</v>
      </c>
      <c r="M473" s="153">
        <v>0</v>
      </c>
      <c r="N473" s="153">
        <v>1372000</v>
      </c>
      <c r="O473" s="82"/>
      <c r="P473" s="82" t="s">
        <v>2</v>
      </c>
      <c r="Q473" s="82" t="s">
        <v>1178</v>
      </c>
      <c r="R473" s="317">
        <v>44986</v>
      </c>
      <c r="S473" s="267" t="s">
        <v>1208</v>
      </c>
      <c r="T473" s="82"/>
      <c r="U473" s="82" t="s">
        <v>1176</v>
      </c>
      <c r="V473" s="239">
        <f t="shared" si="14"/>
        <v>4.2283915718581781E-5</v>
      </c>
    </row>
    <row r="474" spans="1:22" ht="24.9" customHeight="1" x14ac:dyDescent="0.3">
      <c r="A474" s="213">
        <f t="shared" si="15"/>
        <v>470</v>
      </c>
      <c r="B474" s="267" t="s">
        <v>380</v>
      </c>
      <c r="C474" s="267" t="s">
        <v>1320</v>
      </c>
      <c r="D474" s="267" t="s">
        <v>1235</v>
      </c>
      <c r="E474" s="82" t="s">
        <v>754</v>
      </c>
      <c r="F474" s="267" t="s">
        <v>882</v>
      </c>
      <c r="G474" s="82" t="s">
        <v>1123</v>
      </c>
      <c r="H474" s="82">
        <v>3</v>
      </c>
      <c r="I474" s="153">
        <v>1212450</v>
      </c>
      <c r="J474" s="153">
        <v>157618.5</v>
      </c>
      <c r="K474" s="153">
        <v>1371000</v>
      </c>
      <c r="L474" s="153">
        <v>1213000</v>
      </c>
      <c r="M474" s="153">
        <v>157690</v>
      </c>
      <c r="N474" s="153">
        <v>1370690</v>
      </c>
      <c r="O474" s="82"/>
      <c r="P474" s="82" t="s">
        <v>2</v>
      </c>
      <c r="Q474" s="82" t="s">
        <v>379</v>
      </c>
      <c r="R474" s="317">
        <v>44986</v>
      </c>
      <c r="S474" s="267" t="s">
        <v>1185</v>
      </c>
      <c r="T474" s="82"/>
      <c r="U474" s="82" t="s">
        <v>1176</v>
      </c>
      <c r="V474" s="239">
        <f t="shared" si="14"/>
        <v>4.2253096538028883E-5</v>
      </c>
    </row>
    <row r="475" spans="1:22" ht="24.9" customHeight="1" x14ac:dyDescent="0.3">
      <c r="A475" s="213">
        <f t="shared" si="15"/>
        <v>471</v>
      </c>
      <c r="B475" s="267" t="s">
        <v>747</v>
      </c>
      <c r="C475" s="267" t="s">
        <v>150</v>
      </c>
      <c r="D475" s="267" t="s">
        <v>1215</v>
      </c>
      <c r="E475" s="82" t="s">
        <v>749</v>
      </c>
      <c r="F475" s="267" t="s">
        <v>856</v>
      </c>
      <c r="G475" s="82" t="s">
        <v>1124</v>
      </c>
      <c r="H475" s="82">
        <v>2</v>
      </c>
      <c r="I475" s="153">
        <v>1310816</v>
      </c>
      <c r="J475" s="153">
        <v>0</v>
      </c>
      <c r="K475" s="153">
        <v>1311000</v>
      </c>
      <c r="L475" s="153">
        <v>1311000</v>
      </c>
      <c r="M475" s="153">
        <v>0</v>
      </c>
      <c r="N475" s="153">
        <v>1311000</v>
      </c>
      <c r="O475" s="82"/>
      <c r="P475" s="82" t="s">
        <v>2</v>
      </c>
      <c r="Q475" s="82" t="s">
        <v>1178</v>
      </c>
      <c r="R475" s="317">
        <v>44958</v>
      </c>
      <c r="S475" s="267" t="s">
        <v>1182</v>
      </c>
      <c r="T475" s="82"/>
      <c r="U475" s="82" t="s">
        <v>1176</v>
      </c>
      <c r="V475" s="239">
        <f t="shared" si="14"/>
        <v>4.0403945704854751E-5</v>
      </c>
    </row>
    <row r="476" spans="1:22" ht="24.9" customHeight="1" x14ac:dyDescent="0.3">
      <c r="A476" s="213">
        <f t="shared" si="15"/>
        <v>472</v>
      </c>
      <c r="B476" s="267" t="s">
        <v>747</v>
      </c>
      <c r="C476" s="267" t="s">
        <v>150</v>
      </c>
      <c r="D476" s="267" t="s">
        <v>1217</v>
      </c>
      <c r="E476" s="82" t="s">
        <v>749</v>
      </c>
      <c r="F476" s="267" t="s">
        <v>856</v>
      </c>
      <c r="G476" s="82" t="s">
        <v>1125</v>
      </c>
      <c r="H476" s="82">
        <v>2</v>
      </c>
      <c r="I476" s="153">
        <v>1310816</v>
      </c>
      <c r="J476" s="153">
        <v>0</v>
      </c>
      <c r="K476" s="153">
        <v>1311000</v>
      </c>
      <c r="L476" s="153">
        <v>1311000</v>
      </c>
      <c r="M476" s="153">
        <v>0</v>
      </c>
      <c r="N476" s="153">
        <v>1311000</v>
      </c>
      <c r="O476" s="82"/>
      <c r="P476" s="82" t="s">
        <v>2</v>
      </c>
      <c r="Q476" s="82" t="s">
        <v>1178</v>
      </c>
      <c r="R476" s="317">
        <v>44986</v>
      </c>
      <c r="S476" s="267" t="s">
        <v>1202</v>
      </c>
      <c r="T476" s="82"/>
      <c r="U476" s="82" t="s">
        <v>1176</v>
      </c>
      <c r="V476" s="239">
        <f t="shared" si="14"/>
        <v>4.0403945704854751E-5</v>
      </c>
    </row>
    <row r="477" spans="1:22" ht="24.9" customHeight="1" x14ac:dyDescent="0.3">
      <c r="A477" s="213">
        <f t="shared" si="15"/>
        <v>473</v>
      </c>
      <c r="B477" s="267" t="s">
        <v>747</v>
      </c>
      <c r="C477" s="267" t="s">
        <v>150</v>
      </c>
      <c r="D477" s="267" t="s">
        <v>1226</v>
      </c>
      <c r="E477" s="82" t="s">
        <v>749</v>
      </c>
      <c r="F477" s="267" t="s">
        <v>883</v>
      </c>
      <c r="G477" s="82" t="s">
        <v>1126</v>
      </c>
      <c r="H477" s="82">
        <v>2</v>
      </c>
      <c r="I477" s="153">
        <v>1281066.1760000002</v>
      </c>
      <c r="J477" s="153">
        <v>0</v>
      </c>
      <c r="K477" s="153">
        <v>1282000</v>
      </c>
      <c r="L477" s="153">
        <v>1282000</v>
      </c>
      <c r="M477" s="153">
        <v>0</v>
      </c>
      <c r="N477" s="153">
        <v>1282000</v>
      </c>
      <c r="O477" s="82"/>
      <c r="P477" s="82" t="s">
        <v>2</v>
      </c>
      <c r="Q477" s="82" t="s">
        <v>1178</v>
      </c>
      <c r="R477" s="317">
        <v>44986</v>
      </c>
      <c r="S477" s="267" t="s">
        <v>345</v>
      </c>
      <c r="T477" s="82"/>
      <c r="U477" s="82" t="s">
        <v>1176</v>
      </c>
      <c r="V477" s="239">
        <f t="shared" si="14"/>
        <v>3.951018946882059E-5</v>
      </c>
    </row>
    <row r="478" spans="1:22" ht="24.9" customHeight="1" x14ac:dyDescent="0.3">
      <c r="A478" s="213">
        <f t="shared" si="15"/>
        <v>474</v>
      </c>
      <c r="B478" s="267" t="s">
        <v>1319</v>
      </c>
      <c r="C478" s="267" t="s">
        <v>746</v>
      </c>
      <c r="D478" s="267" t="s">
        <v>1223</v>
      </c>
      <c r="E478" s="82" t="s">
        <v>1322</v>
      </c>
      <c r="F478" s="267" t="s">
        <v>884</v>
      </c>
      <c r="G478" s="267" t="s">
        <v>1044</v>
      </c>
      <c r="H478" s="82">
        <v>12</v>
      </c>
      <c r="I478" s="153">
        <v>1027500</v>
      </c>
      <c r="J478" s="153">
        <v>133575</v>
      </c>
      <c r="K478" s="153">
        <v>1162000</v>
      </c>
      <c r="L478" s="153">
        <v>0</v>
      </c>
      <c r="M478" s="153">
        <v>0</v>
      </c>
      <c r="N478" s="153">
        <v>0</v>
      </c>
      <c r="O478" s="82"/>
      <c r="P478" s="82" t="s">
        <v>2</v>
      </c>
      <c r="Q478" s="82" t="s">
        <v>1177</v>
      </c>
      <c r="R478" s="317">
        <v>44958</v>
      </c>
      <c r="S478" s="267" t="s">
        <v>1185</v>
      </c>
      <c r="T478" s="82"/>
      <c r="U478" s="82" t="s">
        <v>1176</v>
      </c>
      <c r="V478" s="239">
        <f t="shared" si="14"/>
        <v>3.5811887802472326E-5</v>
      </c>
    </row>
    <row r="479" spans="1:22" ht="24.9" customHeight="1" x14ac:dyDescent="0.3">
      <c r="A479" s="213">
        <f t="shared" si="15"/>
        <v>475</v>
      </c>
      <c r="B479" s="267" t="s">
        <v>747</v>
      </c>
      <c r="C479" s="267" t="s">
        <v>6</v>
      </c>
      <c r="D479" s="267" t="s">
        <v>1218</v>
      </c>
      <c r="E479" s="82" t="s">
        <v>752</v>
      </c>
      <c r="F479" s="267" t="s">
        <v>885</v>
      </c>
      <c r="G479" s="82" t="s">
        <v>1119</v>
      </c>
      <c r="H479" s="82">
        <v>5</v>
      </c>
      <c r="I479" s="153">
        <v>1022362.5</v>
      </c>
      <c r="J479" s="153">
        <v>132907.125</v>
      </c>
      <c r="K479" s="153">
        <v>1156000</v>
      </c>
      <c r="L479" s="153">
        <v>1023000</v>
      </c>
      <c r="M479" s="153">
        <v>132990</v>
      </c>
      <c r="N479" s="153">
        <v>1155990</v>
      </c>
      <c r="O479" s="82"/>
      <c r="P479" s="82" t="s">
        <v>2</v>
      </c>
      <c r="Q479" s="82" t="s">
        <v>1178</v>
      </c>
      <c r="R479" s="317">
        <v>44986</v>
      </c>
      <c r="S479" s="267" t="s">
        <v>345</v>
      </c>
      <c r="T479" s="82"/>
      <c r="U479" s="82" t="s">
        <v>1176</v>
      </c>
      <c r="V479" s="239">
        <f t="shared" si="14"/>
        <v>3.5626972719154912E-5</v>
      </c>
    </row>
    <row r="480" spans="1:22" ht="24.9" customHeight="1" x14ac:dyDescent="0.3">
      <c r="A480" s="213">
        <f t="shared" si="15"/>
        <v>476</v>
      </c>
      <c r="B480" s="333" t="s">
        <v>266</v>
      </c>
      <c r="C480" s="267" t="s">
        <v>675</v>
      </c>
      <c r="D480" s="267" t="s">
        <v>1217</v>
      </c>
      <c r="E480" s="82" t="s">
        <v>752</v>
      </c>
      <c r="F480" s="267" t="s">
        <v>886</v>
      </c>
      <c r="G480" s="82" t="s">
        <v>1127</v>
      </c>
      <c r="H480" s="82">
        <v>90</v>
      </c>
      <c r="I480" s="153">
        <v>986400</v>
      </c>
      <c r="J480" s="153">
        <v>128232</v>
      </c>
      <c r="K480" s="153">
        <v>1115000</v>
      </c>
      <c r="L480" s="153">
        <v>987000</v>
      </c>
      <c r="M480" s="153">
        <v>128310</v>
      </c>
      <c r="N480" s="153">
        <v>1115310</v>
      </c>
      <c r="O480" s="82"/>
      <c r="P480" s="82" t="s">
        <v>2</v>
      </c>
      <c r="Q480" s="82" t="s">
        <v>1177</v>
      </c>
      <c r="R480" s="317">
        <v>44986</v>
      </c>
      <c r="S480" s="267" t="s">
        <v>1182</v>
      </c>
      <c r="T480" s="82"/>
      <c r="U480" s="82" t="s">
        <v>1176</v>
      </c>
      <c r="V480" s="239">
        <f t="shared" si="14"/>
        <v>3.4363386316485924E-5</v>
      </c>
    </row>
    <row r="481" spans="1:22" ht="24.9" customHeight="1" x14ac:dyDescent="0.3">
      <c r="A481" s="213">
        <f t="shared" si="15"/>
        <v>477</v>
      </c>
      <c r="B481" s="333" t="s">
        <v>266</v>
      </c>
      <c r="C481" s="267" t="s">
        <v>675</v>
      </c>
      <c r="D481" s="267" t="s">
        <v>1233</v>
      </c>
      <c r="E481" s="82" t="s">
        <v>749</v>
      </c>
      <c r="F481" s="267" t="s">
        <v>887</v>
      </c>
      <c r="G481" s="82" t="s">
        <v>1128</v>
      </c>
      <c r="H481" s="82">
        <v>2</v>
      </c>
      <c r="I481" s="153">
        <v>926120</v>
      </c>
      <c r="J481" s="153">
        <v>120395.6</v>
      </c>
      <c r="K481" s="153">
        <v>1047000</v>
      </c>
      <c r="L481" s="153">
        <v>927000</v>
      </c>
      <c r="M481" s="153">
        <v>120510</v>
      </c>
      <c r="N481" s="153">
        <v>1047510</v>
      </c>
      <c r="O481" s="82"/>
      <c r="P481" s="82" t="s">
        <v>2</v>
      </c>
      <c r="Q481" s="82" t="s">
        <v>1178</v>
      </c>
      <c r="R481" s="317">
        <v>44986</v>
      </c>
      <c r="S481" s="267" t="s">
        <v>345</v>
      </c>
      <c r="T481" s="82"/>
      <c r="U481" s="82" t="s">
        <v>1176</v>
      </c>
      <c r="V481" s="239">
        <f t="shared" si="14"/>
        <v>3.2267682038888577E-5</v>
      </c>
    </row>
    <row r="482" spans="1:22" ht="24.9" customHeight="1" x14ac:dyDescent="0.3">
      <c r="A482" s="213">
        <f t="shared" si="15"/>
        <v>478</v>
      </c>
      <c r="B482" s="267" t="s">
        <v>380</v>
      </c>
      <c r="C482" s="267" t="s">
        <v>1320</v>
      </c>
      <c r="D482" s="267" t="s">
        <v>1216</v>
      </c>
      <c r="E482" s="82" t="s">
        <v>754</v>
      </c>
      <c r="F482" s="267" t="s">
        <v>888</v>
      </c>
      <c r="G482" s="82" t="s">
        <v>1129</v>
      </c>
      <c r="H482" s="82">
        <v>1</v>
      </c>
      <c r="I482" s="153">
        <v>846351.75</v>
      </c>
      <c r="J482" s="153">
        <v>110025.72750000001</v>
      </c>
      <c r="K482" s="153">
        <v>957000</v>
      </c>
      <c r="L482" s="153">
        <v>847000</v>
      </c>
      <c r="M482" s="153">
        <v>110110</v>
      </c>
      <c r="N482" s="153">
        <v>957110</v>
      </c>
      <c r="O482" s="82"/>
      <c r="P482" s="82" t="s">
        <v>2</v>
      </c>
      <c r="Q482" s="82" t="s">
        <v>1178</v>
      </c>
      <c r="R482" s="317">
        <v>45047</v>
      </c>
      <c r="S482" s="267" t="s">
        <v>345</v>
      </c>
      <c r="T482" s="82"/>
      <c r="U482" s="82" t="s">
        <v>1176</v>
      </c>
      <c r="V482" s="239">
        <f t="shared" si="14"/>
        <v>2.9493955789127382E-5</v>
      </c>
    </row>
    <row r="483" spans="1:22" ht="24.9" customHeight="1" x14ac:dyDescent="0.3">
      <c r="A483" s="213">
        <f t="shared" si="15"/>
        <v>479</v>
      </c>
      <c r="B483" s="333" t="s">
        <v>266</v>
      </c>
      <c r="C483" s="267" t="s">
        <v>675</v>
      </c>
      <c r="D483" s="267" t="s">
        <v>1223</v>
      </c>
      <c r="E483" s="82" t="s">
        <v>752</v>
      </c>
      <c r="F483" s="267" t="s">
        <v>889</v>
      </c>
      <c r="G483" s="82" t="s">
        <v>1130</v>
      </c>
      <c r="H483" s="82">
        <v>2</v>
      </c>
      <c r="I483" s="153">
        <v>821940</v>
      </c>
      <c r="J483" s="153">
        <v>106852.2</v>
      </c>
      <c r="K483" s="153">
        <v>929000</v>
      </c>
      <c r="L483" s="153">
        <v>822000</v>
      </c>
      <c r="M483" s="153">
        <v>106860</v>
      </c>
      <c r="N483" s="153">
        <v>928860</v>
      </c>
      <c r="O483" s="82"/>
      <c r="P483" s="82" t="s">
        <v>2</v>
      </c>
      <c r="Q483" s="82" t="s">
        <v>1178</v>
      </c>
      <c r="R483" s="317">
        <v>44986</v>
      </c>
      <c r="S483" s="267" t="s">
        <v>1197</v>
      </c>
      <c r="T483" s="82"/>
      <c r="U483" s="82" t="s">
        <v>1176</v>
      </c>
      <c r="V483" s="239">
        <f t="shared" si="14"/>
        <v>2.8631018733646122E-5</v>
      </c>
    </row>
    <row r="484" spans="1:22" ht="24.9" customHeight="1" x14ac:dyDescent="0.3">
      <c r="A484" s="213">
        <f t="shared" si="15"/>
        <v>480</v>
      </c>
      <c r="B484" s="267" t="s">
        <v>747</v>
      </c>
      <c r="C484" s="267" t="s">
        <v>150</v>
      </c>
      <c r="D484" s="267" t="s">
        <v>1219</v>
      </c>
      <c r="E484" s="82" t="s">
        <v>749</v>
      </c>
      <c r="F484" s="267" t="s">
        <v>890</v>
      </c>
      <c r="G484" s="82" t="s">
        <v>1131</v>
      </c>
      <c r="H484" s="82">
        <v>2</v>
      </c>
      <c r="I484" s="153">
        <v>926120</v>
      </c>
      <c r="J484" s="153">
        <v>0</v>
      </c>
      <c r="K484" s="153">
        <v>927000</v>
      </c>
      <c r="L484" s="153">
        <v>927000</v>
      </c>
      <c r="M484" s="153">
        <v>0</v>
      </c>
      <c r="N484" s="153">
        <v>927000</v>
      </c>
      <c r="O484" s="157">
        <v>14875000</v>
      </c>
      <c r="P484" s="82" t="s">
        <v>2</v>
      </c>
      <c r="Q484" s="82" t="s">
        <v>1181</v>
      </c>
      <c r="R484" s="317">
        <v>45078</v>
      </c>
      <c r="S484" s="267" t="s">
        <v>1189</v>
      </c>
      <c r="T484" s="82"/>
      <c r="U484" s="82" t="s">
        <v>1176</v>
      </c>
      <c r="V484" s="239">
        <f t="shared" si="14"/>
        <v>2.8569380372540316E-5</v>
      </c>
    </row>
    <row r="485" spans="1:22" ht="24.9" customHeight="1" x14ac:dyDescent="0.3">
      <c r="A485" s="213">
        <f t="shared" si="15"/>
        <v>481</v>
      </c>
      <c r="B485" s="267" t="s">
        <v>747</v>
      </c>
      <c r="C485" s="267" t="s">
        <v>150</v>
      </c>
      <c r="D485" s="267" t="s">
        <v>1228</v>
      </c>
      <c r="E485" s="82" t="s">
        <v>749</v>
      </c>
      <c r="F485" s="267" t="s">
        <v>851</v>
      </c>
      <c r="G485" s="82" t="s">
        <v>1132</v>
      </c>
      <c r="H485" s="82">
        <v>2</v>
      </c>
      <c r="I485" s="153">
        <v>890500</v>
      </c>
      <c r="J485" s="153">
        <v>0</v>
      </c>
      <c r="K485" s="153">
        <v>891000</v>
      </c>
      <c r="L485" s="153">
        <v>891000</v>
      </c>
      <c r="M485" s="153">
        <v>0</v>
      </c>
      <c r="N485" s="153">
        <v>891000</v>
      </c>
      <c r="O485" s="157">
        <v>7437500</v>
      </c>
      <c r="P485" s="82" t="s">
        <v>2</v>
      </c>
      <c r="Q485" s="82" t="s">
        <v>1181</v>
      </c>
      <c r="R485" s="317">
        <v>44986</v>
      </c>
      <c r="S485" s="267" t="s">
        <v>345</v>
      </c>
      <c r="T485" s="82"/>
      <c r="U485" s="82" t="s">
        <v>1176</v>
      </c>
      <c r="V485" s="239">
        <f t="shared" si="14"/>
        <v>2.7459889872635837E-5</v>
      </c>
    </row>
    <row r="486" spans="1:22" ht="24.9" customHeight="1" x14ac:dyDescent="0.3">
      <c r="A486" s="213">
        <f t="shared" si="15"/>
        <v>482</v>
      </c>
      <c r="B486" s="267" t="s">
        <v>747</v>
      </c>
      <c r="C486" s="267" t="s">
        <v>150</v>
      </c>
      <c r="D486" s="267" t="s">
        <v>1223</v>
      </c>
      <c r="E486" s="82" t="s">
        <v>752</v>
      </c>
      <c r="F486" s="267" t="s">
        <v>891</v>
      </c>
      <c r="G486" s="82" t="s">
        <v>1133</v>
      </c>
      <c r="H486" s="82">
        <v>1</v>
      </c>
      <c r="I486" s="153">
        <v>746650</v>
      </c>
      <c r="J486" s="153">
        <v>97064.5</v>
      </c>
      <c r="K486" s="153">
        <v>844000</v>
      </c>
      <c r="L486" s="153">
        <v>747000</v>
      </c>
      <c r="M486" s="153">
        <v>97110</v>
      </c>
      <c r="N486" s="153">
        <v>844110</v>
      </c>
      <c r="O486" s="82"/>
      <c r="P486" s="82" t="s">
        <v>2</v>
      </c>
      <c r="Q486" s="82" t="s">
        <v>1178</v>
      </c>
      <c r="R486" s="317">
        <v>44986</v>
      </c>
      <c r="S486" s="267" t="s">
        <v>345</v>
      </c>
      <c r="T486" s="82"/>
      <c r="U486" s="82" t="s">
        <v>1176</v>
      </c>
      <c r="V486" s="239">
        <f t="shared" si="14"/>
        <v>2.6011388386649436E-5</v>
      </c>
    </row>
    <row r="487" spans="1:22" ht="24.9" customHeight="1" x14ac:dyDescent="0.3">
      <c r="A487" s="213">
        <f t="shared" si="15"/>
        <v>483</v>
      </c>
      <c r="B487" s="267" t="s">
        <v>747</v>
      </c>
      <c r="C487" s="267" t="s">
        <v>150</v>
      </c>
      <c r="D487" s="267" t="s">
        <v>1225</v>
      </c>
      <c r="E487" s="82" t="s">
        <v>752</v>
      </c>
      <c r="F487" s="268" t="s">
        <v>881</v>
      </c>
      <c r="G487" s="82" t="s">
        <v>1134</v>
      </c>
      <c r="H487" s="82">
        <v>12</v>
      </c>
      <c r="I487" s="153">
        <v>822780.48</v>
      </c>
      <c r="J487" s="153">
        <v>0</v>
      </c>
      <c r="K487" s="153">
        <v>823000</v>
      </c>
      <c r="L487" s="153">
        <v>823000</v>
      </c>
      <c r="M487" s="153">
        <v>0</v>
      </c>
      <c r="N487" s="153">
        <v>823000</v>
      </c>
      <c r="O487" s="82"/>
      <c r="P487" s="82" t="s">
        <v>2</v>
      </c>
      <c r="Q487" s="82" t="s">
        <v>1178</v>
      </c>
      <c r="R487" s="317">
        <v>44986</v>
      </c>
      <c r="S487" s="267" t="s">
        <v>345</v>
      </c>
      <c r="T487" s="82"/>
      <c r="U487" s="82" t="s">
        <v>1176</v>
      </c>
      <c r="V487" s="239">
        <f t="shared" si="14"/>
        <v>2.536418559503849E-5</v>
      </c>
    </row>
    <row r="488" spans="1:22" ht="24.9" customHeight="1" x14ac:dyDescent="0.3">
      <c r="A488" s="213">
        <f t="shared" si="15"/>
        <v>484</v>
      </c>
      <c r="B488" s="333" t="s">
        <v>266</v>
      </c>
      <c r="C488" s="267" t="s">
        <v>675</v>
      </c>
      <c r="D488" s="267" t="s">
        <v>1217</v>
      </c>
      <c r="E488" s="82" t="s">
        <v>752</v>
      </c>
      <c r="F488" s="267" t="s">
        <v>892</v>
      </c>
      <c r="G488" s="82" t="s">
        <v>1135</v>
      </c>
      <c r="H488" s="82">
        <v>24</v>
      </c>
      <c r="I488" s="153">
        <v>716880</v>
      </c>
      <c r="J488" s="153">
        <v>93194.400000000009</v>
      </c>
      <c r="K488" s="153">
        <v>811000</v>
      </c>
      <c r="L488" s="153">
        <v>717000</v>
      </c>
      <c r="M488" s="153">
        <v>93210</v>
      </c>
      <c r="N488" s="153">
        <v>810210</v>
      </c>
      <c r="O488" s="82"/>
      <c r="P488" s="82" t="s">
        <v>2</v>
      </c>
      <c r="Q488" s="82" t="s">
        <v>1177</v>
      </c>
      <c r="R488" s="317">
        <v>44986</v>
      </c>
      <c r="S488" s="267" t="s">
        <v>1182</v>
      </c>
      <c r="T488" s="82"/>
      <c r="U488" s="82" t="s">
        <v>1176</v>
      </c>
      <c r="V488" s="239">
        <f t="shared" si="14"/>
        <v>2.4994355428403663E-5</v>
      </c>
    </row>
    <row r="489" spans="1:22" ht="24.9" customHeight="1" x14ac:dyDescent="0.3">
      <c r="A489" s="213">
        <f t="shared" si="15"/>
        <v>485</v>
      </c>
      <c r="B489" s="267" t="s">
        <v>747</v>
      </c>
      <c r="C489" s="267" t="s">
        <v>150</v>
      </c>
      <c r="D489" s="267" t="s">
        <v>1222</v>
      </c>
      <c r="E489" s="82" t="s">
        <v>752</v>
      </c>
      <c r="F489" s="267" t="s">
        <v>893</v>
      </c>
      <c r="G489" s="82" t="s">
        <v>1136</v>
      </c>
      <c r="H489" s="82">
        <v>4</v>
      </c>
      <c r="I489" s="153">
        <v>708975</v>
      </c>
      <c r="J489" s="153">
        <v>92166.75</v>
      </c>
      <c r="K489" s="153">
        <v>802000</v>
      </c>
      <c r="L489" s="153">
        <v>709000</v>
      </c>
      <c r="M489" s="153">
        <v>92170</v>
      </c>
      <c r="N489" s="153">
        <v>801170</v>
      </c>
      <c r="O489" s="82"/>
      <c r="P489" s="82" t="s">
        <v>2</v>
      </c>
      <c r="Q489" s="82" t="s">
        <v>1178</v>
      </c>
      <c r="R489" s="317">
        <v>45017</v>
      </c>
      <c r="S489" s="267" t="s">
        <v>1190</v>
      </c>
      <c r="T489" s="82"/>
      <c r="U489" s="82" t="s">
        <v>1176</v>
      </c>
      <c r="V489" s="239">
        <f t="shared" si="14"/>
        <v>2.4716982803427544E-5</v>
      </c>
    </row>
    <row r="490" spans="1:22" ht="24.9" customHeight="1" x14ac:dyDescent="0.3">
      <c r="A490" s="213">
        <f t="shared" si="15"/>
        <v>486</v>
      </c>
      <c r="B490" s="267" t="s">
        <v>747</v>
      </c>
      <c r="C490" s="267" t="s">
        <v>150</v>
      </c>
      <c r="D490" s="267" t="s">
        <v>1230</v>
      </c>
      <c r="E490" s="82" t="s">
        <v>749</v>
      </c>
      <c r="F490" s="267" t="s">
        <v>894</v>
      </c>
      <c r="G490" s="82" t="s">
        <v>1137</v>
      </c>
      <c r="H490" s="82">
        <v>2</v>
      </c>
      <c r="I490" s="153">
        <v>782500</v>
      </c>
      <c r="J490" s="153">
        <v>0</v>
      </c>
      <c r="K490" s="153">
        <v>783000</v>
      </c>
      <c r="L490" s="153">
        <v>783000</v>
      </c>
      <c r="M490" s="153">
        <v>0</v>
      </c>
      <c r="N490" s="153">
        <v>783000</v>
      </c>
      <c r="O490" s="82"/>
      <c r="P490" s="82" t="s">
        <v>2</v>
      </c>
      <c r="Q490" s="82" t="s">
        <v>1178</v>
      </c>
      <c r="R490" s="317">
        <v>45047</v>
      </c>
      <c r="S490" s="267" t="s">
        <v>345</v>
      </c>
      <c r="T490" s="82"/>
      <c r="U490" s="82" t="s">
        <v>1176</v>
      </c>
      <c r="V490" s="239">
        <f t="shared" si="14"/>
        <v>2.4131418372922403E-5</v>
      </c>
    </row>
    <row r="491" spans="1:22" ht="24.9" customHeight="1" x14ac:dyDescent="0.3">
      <c r="A491" s="213">
        <f t="shared" si="15"/>
        <v>487</v>
      </c>
      <c r="B491" s="267" t="s">
        <v>747</v>
      </c>
      <c r="C491" s="267" t="s">
        <v>150</v>
      </c>
      <c r="D491" s="267" t="s">
        <v>1219</v>
      </c>
      <c r="E491" s="82" t="s">
        <v>749</v>
      </c>
      <c r="F491" s="267" t="s">
        <v>1323</v>
      </c>
      <c r="G491" s="82" t="s">
        <v>1089</v>
      </c>
      <c r="H491" s="82">
        <v>2</v>
      </c>
      <c r="I491" s="153">
        <v>775420</v>
      </c>
      <c r="J491" s="153">
        <v>0</v>
      </c>
      <c r="K491" s="153">
        <v>776000</v>
      </c>
      <c r="L491" s="153">
        <v>776000</v>
      </c>
      <c r="M491" s="153">
        <v>0</v>
      </c>
      <c r="N491" s="153">
        <v>776000</v>
      </c>
      <c r="O491" s="157">
        <v>14875000</v>
      </c>
      <c r="P491" s="82" t="s">
        <v>2</v>
      </c>
      <c r="Q491" s="82" t="s">
        <v>1181</v>
      </c>
      <c r="R491" s="317">
        <v>45078</v>
      </c>
      <c r="S491" s="267" t="s">
        <v>1189</v>
      </c>
      <c r="T491" s="82"/>
      <c r="U491" s="82" t="s">
        <v>1176</v>
      </c>
      <c r="V491" s="239">
        <f t="shared" si="14"/>
        <v>2.3915684109052089E-5</v>
      </c>
    </row>
    <row r="492" spans="1:22" ht="24.9" customHeight="1" x14ac:dyDescent="0.3">
      <c r="A492" s="213">
        <f t="shared" si="15"/>
        <v>488</v>
      </c>
      <c r="B492" s="267" t="s">
        <v>380</v>
      </c>
      <c r="C492" s="267" t="s">
        <v>1320</v>
      </c>
      <c r="D492" s="267" t="s">
        <v>1232</v>
      </c>
      <c r="E492" s="82" t="s">
        <v>754</v>
      </c>
      <c r="F492" s="267" t="s">
        <v>895</v>
      </c>
      <c r="G492" s="82" t="s">
        <v>1138</v>
      </c>
      <c r="H492" s="82">
        <v>1</v>
      </c>
      <c r="I492" s="153">
        <v>770625</v>
      </c>
      <c r="J492" s="153">
        <v>0</v>
      </c>
      <c r="K492" s="153">
        <v>771000</v>
      </c>
      <c r="L492" s="153">
        <v>771000</v>
      </c>
      <c r="M492" s="153">
        <v>0</v>
      </c>
      <c r="N492" s="153">
        <v>771000</v>
      </c>
      <c r="O492" s="82"/>
      <c r="P492" s="82" t="s">
        <v>2</v>
      </c>
      <c r="Q492" s="82" t="s">
        <v>1178</v>
      </c>
      <c r="R492" s="317">
        <v>44958</v>
      </c>
      <c r="S492" s="267" t="s">
        <v>1203</v>
      </c>
      <c r="T492" s="82"/>
      <c r="U492" s="82" t="s">
        <v>1176</v>
      </c>
      <c r="V492" s="239">
        <f t="shared" si="14"/>
        <v>2.3761588206287576E-5</v>
      </c>
    </row>
    <row r="493" spans="1:22" ht="24.9" customHeight="1" x14ac:dyDescent="0.3">
      <c r="A493" s="213">
        <f t="shared" si="15"/>
        <v>489</v>
      </c>
      <c r="B493" s="267" t="s">
        <v>747</v>
      </c>
      <c r="C493" s="267" t="s">
        <v>150</v>
      </c>
      <c r="D493" s="267" t="s">
        <v>1226</v>
      </c>
      <c r="E493" s="82" t="s">
        <v>749</v>
      </c>
      <c r="F493" s="267" t="s">
        <v>896</v>
      </c>
      <c r="G493" s="82" t="s">
        <v>1139</v>
      </c>
      <c r="H493" s="82">
        <v>1</v>
      </c>
      <c r="I493" s="153">
        <v>711288.65600000008</v>
      </c>
      <c r="J493" s="153">
        <v>0</v>
      </c>
      <c r="K493" s="153">
        <v>712000</v>
      </c>
      <c r="L493" s="153">
        <v>712000</v>
      </c>
      <c r="M493" s="153">
        <v>0</v>
      </c>
      <c r="N493" s="153">
        <v>712000</v>
      </c>
      <c r="O493" s="82"/>
      <c r="P493" s="82" t="s">
        <v>2</v>
      </c>
      <c r="Q493" s="82" t="s">
        <v>1178</v>
      </c>
      <c r="R493" s="317">
        <v>44986</v>
      </c>
      <c r="S493" s="267" t="s">
        <v>345</v>
      </c>
      <c r="T493" s="82"/>
      <c r="U493" s="82" t="s">
        <v>1176</v>
      </c>
      <c r="V493" s="239">
        <f t="shared" si="14"/>
        <v>2.1943256553666349E-5</v>
      </c>
    </row>
    <row r="494" spans="1:22" ht="24.9" customHeight="1" x14ac:dyDescent="0.3">
      <c r="A494" s="213">
        <f t="shared" si="15"/>
        <v>490</v>
      </c>
      <c r="B494" s="267" t="s">
        <v>747</v>
      </c>
      <c r="C494" s="267" t="s">
        <v>150</v>
      </c>
      <c r="D494" s="267" t="s">
        <v>1222</v>
      </c>
      <c r="E494" s="82" t="s">
        <v>752</v>
      </c>
      <c r="F494" s="267" t="s">
        <v>897</v>
      </c>
      <c r="G494" s="82" t="s">
        <v>1140</v>
      </c>
      <c r="H494" s="82">
        <v>2</v>
      </c>
      <c r="I494" s="153">
        <v>616500</v>
      </c>
      <c r="J494" s="153">
        <v>80145</v>
      </c>
      <c r="K494" s="153">
        <v>697000</v>
      </c>
      <c r="L494" s="153">
        <v>617000</v>
      </c>
      <c r="M494" s="153">
        <v>80210</v>
      </c>
      <c r="N494" s="153">
        <v>697210</v>
      </c>
      <c r="O494" s="82"/>
      <c r="P494" s="82" t="s">
        <v>2</v>
      </c>
      <c r="Q494" s="82" t="s">
        <v>1178</v>
      </c>
      <c r="R494" s="317">
        <v>44927</v>
      </c>
      <c r="S494" s="267" t="s">
        <v>1190</v>
      </c>
      <c r="T494" s="82"/>
      <c r="U494" s="82" t="s">
        <v>1176</v>
      </c>
      <c r="V494" s="239">
        <f t="shared" si="14"/>
        <v>2.1480968845372816E-5</v>
      </c>
    </row>
    <row r="495" spans="1:22" ht="24.9" customHeight="1" x14ac:dyDescent="0.3">
      <c r="A495" s="213">
        <f t="shared" si="15"/>
        <v>491</v>
      </c>
      <c r="B495" s="333" t="s">
        <v>266</v>
      </c>
      <c r="C495" s="267" t="s">
        <v>675</v>
      </c>
      <c r="D495" s="267" t="s">
        <v>1230</v>
      </c>
      <c r="E495" s="82" t="s">
        <v>752</v>
      </c>
      <c r="F495" s="267" t="s">
        <v>898</v>
      </c>
      <c r="G495" s="82" t="s">
        <v>1141</v>
      </c>
      <c r="H495" s="82">
        <v>10</v>
      </c>
      <c r="I495" s="153">
        <v>660487.5</v>
      </c>
      <c r="J495" s="153">
        <v>0</v>
      </c>
      <c r="K495" s="153">
        <v>661000</v>
      </c>
      <c r="L495" s="153">
        <v>661000</v>
      </c>
      <c r="M495" s="153">
        <v>0</v>
      </c>
      <c r="N495" s="153">
        <v>661000</v>
      </c>
      <c r="O495" s="82"/>
      <c r="P495" s="82" t="s">
        <v>2</v>
      </c>
      <c r="Q495" s="82" t="s">
        <v>1178</v>
      </c>
      <c r="R495" s="317">
        <v>45078</v>
      </c>
      <c r="S495" s="267" t="s">
        <v>345</v>
      </c>
      <c r="T495" s="82"/>
      <c r="U495" s="82" t="s">
        <v>1176</v>
      </c>
      <c r="V495" s="239">
        <f t="shared" si="14"/>
        <v>2.0371478345468337E-5</v>
      </c>
    </row>
    <row r="496" spans="1:22" ht="24.9" customHeight="1" x14ac:dyDescent="0.3">
      <c r="A496" s="213">
        <f t="shared" si="15"/>
        <v>492</v>
      </c>
      <c r="B496" s="267" t="s">
        <v>747</v>
      </c>
      <c r="C496" s="267" t="s">
        <v>150</v>
      </c>
      <c r="D496" s="267" t="s">
        <v>1226</v>
      </c>
      <c r="E496" s="82" t="s">
        <v>749</v>
      </c>
      <c r="F496" s="267" t="s">
        <v>899</v>
      </c>
      <c r="G496" s="82" t="s">
        <v>1142</v>
      </c>
      <c r="H496" s="82">
        <v>1</v>
      </c>
      <c r="I496" s="153">
        <v>641160</v>
      </c>
      <c r="J496" s="153">
        <v>0</v>
      </c>
      <c r="K496" s="153">
        <v>642000</v>
      </c>
      <c r="L496" s="153">
        <v>642000</v>
      </c>
      <c r="M496" s="153">
        <v>0</v>
      </c>
      <c r="N496" s="153">
        <v>642000</v>
      </c>
      <c r="O496" s="82"/>
      <c r="P496" s="82" t="s">
        <v>2</v>
      </c>
      <c r="Q496" s="82" t="s">
        <v>1178</v>
      </c>
      <c r="R496" s="317">
        <v>44927</v>
      </c>
      <c r="S496" s="267" t="s">
        <v>345</v>
      </c>
      <c r="T496" s="82"/>
      <c r="U496" s="82" t="s">
        <v>1176</v>
      </c>
      <c r="V496" s="239">
        <f t="shared" si="14"/>
        <v>1.9785913914963196E-5</v>
      </c>
    </row>
    <row r="497" spans="1:22" ht="24.9" customHeight="1" x14ac:dyDescent="0.3">
      <c r="A497" s="213">
        <f t="shared" si="15"/>
        <v>493</v>
      </c>
      <c r="B497" s="333" t="s">
        <v>266</v>
      </c>
      <c r="C497" s="267" t="s">
        <v>675</v>
      </c>
      <c r="D497" s="267" t="s">
        <v>1223</v>
      </c>
      <c r="E497" s="82" t="s">
        <v>752</v>
      </c>
      <c r="F497" s="267" t="s">
        <v>900</v>
      </c>
      <c r="G497" s="82" t="s">
        <v>1143</v>
      </c>
      <c r="H497" s="82">
        <v>300</v>
      </c>
      <c r="I497" s="153">
        <v>474933</v>
      </c>
      <c r="J497" s="153">
        <v>61741.29</v>
      </c>
      <c r="K497" s="153">
        <v>537000</v>
      </c>
      <c r="L497" s="153">
        <v>475000</v>
      </c>
      <c r="M497" s="153">
        <v>61750</v>
      </c>
      <c r="N497" s="153">
        <v>536750</v>
      </c>
      <c r="O497" s="82"/>
      <c r="P497" s="82" t="s">
        <v>2</v>
      </c>
      <c r="Q497" s="82" t="s">
        <v>1177</v>
      </c>
      <c r="R497" s="317">
        <v>44986</v>
      </c>
      <c r="S497" s="267" t="s">
        <v>1206</v>
      </c>
      <c r="T497" s="82"/>
      <c r="U497" s="82" t="s">
        <v>1176</v>
      </c>
      <c r="V497" s="239">
        <f t="shared" si="14"/>
        <v>1.6549899956908468E-5</v>
      </c>
    </row>
    <row r="498" spans="1:22" ht="24.9" customHeight="1" x14ac:dyDescent="0.3">
      <c r="A498" s="213">
        <f t="shared" si="15"/>
        <v>494</v>
      </c>
      <c r="B498" s="267" t="s">
        <v>380</v>
      </c>
      <c r="C498" s="267" t="s">
        <v>1320</v>
      </c>
      <c r="D498" s="267" t="s">
        <v>1217</v>
      </c>
      <c r="E498" s="82" t="s">
        <v>754</v>
      </c>
      <c r="F498" s="267" t="s">
        <v>901</v>
      </c>
      <c r="G498" s="82" t="s">
        <v>1144</v>
      </c>
      <c r="H498" s="82">
        <v>1</v>
      </c>
      <c r="I498" s="153">
        <v>456895</v>
      </c>
      <c r="J498" s="153">
        <v>59396.35</v>
      </c>
      <c r="K498" s="153">
        <v>517000</v>
      </c>
      <c r="L498" s="153">
        <v>457000</v>
      </c>
      <c r="M498" s="153">
        <v>59410</v>
      </c>
      <c r="N498" s="153">
        <v>516410</v>
      </c>
      <c r="O498" s="82"/>
      <c r="P498" s="82" t="s">
        <v>2</v>
      </c>
      <c r="Q498" s="82" t="s">
        <v>1178</v>
      </c>
      <c r="R498" s="317">
        <v>44986</v>
      </c>
      <c r="S498" s="267" t="s">
        <v>1209</v>
      </c>
      <c r="T498" s="82"/>
      <c r="U498" s="82" t="s">
        <v>1176</v>
      </c>
      <c r="V498" s="239">
        <f t="shared" si="14"/>
        <v>1.5933516345850423E-5</v>
      </c>
    </row>
    <row r="499" spans="1:22" ht="24.9" customHeight="1" x14ac:dyDescent="0.3">
      <c r="A499" s="213">
        <f t="shared" si="15"/>
        <v>495</v>
      </c>
      <c r="B499" s="267" t="s">
        <v>1319</v>
      </c>
      <c r="C499" s="267" t="s">
        <v>746</v>
      </c>
      <c r="D499" s="267" t="s">
        <v>1226</v>
      </c>
      <c r="E499" s="82" t="s">
        <v>1322</v>
      </c>
      <c r="F499" s="267" t="s">
        <v>879</v>
      </c>
      <c r="G499" s="82" t="s">
        <v>1145</v>
      </c>
      <c r="H499" s="82">
        <v>1</v>
      </c>
      <c r="I499" s="153">
        <v>396504.42477876111</v>
      </c>
      <c r="J499" s="153">
        <v>51545.575221238949</v>
      </c>
      <c r="K499" s="153">
        <v>449000</v>
      </c>
      <c r="L499" s="153">
        <v>397000</v>
      </c>
      <c r="M499" s="153">
        <v>51610</v>
      </c>
      <c r="N499" s="153">
        <v>448610</v>
      </c>
      <c r="O499" s="82"/>
      <c r="P499" s="82" t="s">
        <v>2</v>
      </c>
      <c r="Q499" s="82" t="s">
        <v>1178</v>
      </c>
      <c r="R499" s="317">
        <v>44986</v>
      </c>
      <c r="S499" s="267" t="s">
        <v>345</v>
      </c>
      <c r="T499" s="82"/>
      <c r="U499" s="82" t="s">
        <v>1176</v>
      </c>
      <c r="V499" s="239">
        <f t="shared" si="14"/>
        <v>1.3837812068253076E-5</v>
      </c>
    </row>
    <row r="500" spans="1:22" ht="24.9" customHeight="1" x14ac:dyDescent="0.3">
      <c r="A500" s="213">
        <f t="shared" si="15"/>
        <v>496</v>
      </c>
      <c r="B500" s="267" t="s">
        <v>380</v>
      </c>
      <c r="C500" s="267" t="s">
        <v>1320</v>
      </c>
      <c r="D500" s="267" t="s">
        <v>1229</v>
      </c>
      <c r="E500" s="82" t="s">
        <v>754</v>
      </c>
      <c r="F500" s="267" t="s">
        <v>902</v>
      </c>
      <c r="G500" s="82" t="s">
        <v>1146</v>
      </c>
      <c r="H500" s="82">
        <v>1</v>
      </c>
      <c r="I500" s="153">
        <v>391250</v>
      </c>
      <c r="J500" s="153">
        <v>50862.5</v>
      </c>
      <c r="K500" s="153">
        <v>443000</v>
      </c>
      <c r="L500" s="153">
        <v>392000</v>
      </c>
      <c r="M500" s="153">
        <v>50960</v>
      </c>
      <c r="N500" s="153">
        <v>442960</v>
      </c>
      <c r="O500" s="82"/>
      <c r="P500" s="82" t="s">
        <v>2</v>
      </c>
      <c r="Q500" s="82" t="s">
        <v>1178</v>
      </c>
      <c r="R500" s="317">
        <v>44986</v>
      </c>
      <c r="S500" s="267" t="s">
        <v>345</v>
      </c>
      <c r="T500" s="82"/>
      <c r="U500" s="82" t="s">
        <v>1176</v>
      </c>
      <c r="V500" s="239">
        <f t="shared" si="14"/>
        <v>1.3652896984935664E-5</v>
      </c>
    </row>
    <row r="501" spans="1:22" ht="24.9" customHeight="1" x14ac:dyDescent="0.3">
      <c r="A501" s="213">
        <f t="shared" si="15"/>
        <v>497</v>
      </c>
      <c r="B501" s="333" t="s">
        <v>266</v>
      </c>
      <c r="C501" s="267" t="s">
        <v>675</v>
      </c>
      <c r="D501" s="267" t="s">
        <v>1224</v>
      </c>
      <c r="E501" s="82" t="s">
        <v>749</v>
      </c>
      <c r="F501" s="267" t="s">
        <v>903</v>
      </c>
      <c r="G501" s="82" t="s">
        <v>1147</v>
      </c>
      <c r="H501" s="82">
        <v>1</v>
      </c>
      <c r="I501" s="153">
        <v>376750</v>
      </c>
      <c r="J501" s="153">
        <v>0</v>
      </c>
      <c r="K501" s="153">
        <v>377000</v>
      </c>
      <c r="L501" s="153">
        <v>377000</v>
      </c>
      <c r="M501" s="153">
        <v>0</v>
      </c>
      <c r="N501" s="153">
        <v>377000</v>
      </c>
      <c r="O501" s="82"/>
      <c r="P501" s="82" t="s">
        <v>2</v>
      </c>
      <c r="Q501" s="82" t="s">
        <v>1178</v>
      </c>
      <c r="R501" s="317">
        <v>45017</v>
      </c>
      <c r="S501" s="267" t="s">
        <v>1185</v>
      </c>
      <c r="T501" s="82"/>
      <c r="U501" s="82" t="s">
        <v>1176</v>
      </c>
      <c r="V501" s="239">
        <f t="shared" si="14"/>
        <v>1.1618831068444121E-5</v>
      </c>
    </row>
    <row r="502" spans="1:22" ht="24.9" customHeight="1" x14ac:dyDescent="0.3">
      <c r="A502" s="213">
        <f t="shared" si="15"/>
        <v>498</v>
      </c>
      <c r="B502" s="267" t="s">
        <v>1319</v>
      </c>
      <c r="C502" s="267" t="s">
        <v>746</v>
      </c>
      <c r="D502" s="267" t="s">
        <v>1226</v>
      </c>
      <c r="E502" s="82" t="s">
        <v>1322</v>
      </c>
      <c r="F502" s="267" t="s">
        <v>904</v>
      </c>
      <c r="G502" s="82" t="s">
        <v>1148</v>
      </c>
      <c r="H502" s="82">
        <v>5</v>
      </c>
      <c r="I502" s="153">
        <v>307290.92920353985</v>
      </c>
      <c r="J502" s="153">
        <v>39947.820796460182</v>
      </c>
      <c r="K502" s="153">
        <v>348000</v>
      </c>
      <c r="L502" s="153">
        <v>308000</v>
      </c>
      <c r="M502" s="153">
        <v>40040</v>
      </c>
      <c r="N502" s="153">
        <v>348040</v>
      </c>
      <c r="O502" s="82"/>
      <c r="P502" s="82" t="s">
        <v>2</v>
      </c>
      <c r="Q502" s="82" t="s">
        <v>1178</v>
      </c>
      <c r="R502" s="317">
        <v>44986</v>
      </c>
      <c r="S502" s="267" t="s">
        <v>345</v>
      </c>
      <c r="T502" s="82"/>
      <c r="U502" s="82" t="s">
        <v>1176</v>
      </c>
      <c r="V502" s="239">
        <f t="shared" si="14"/>
        <v>1.0725074832409957E-5</v>
      </c>
    </row>
    <row r="503" spans="1:22" ht="24.9" customHeight="1" x14ac:dyDescent="0.3">
      <c r="A503" s="213">
        <f t="shared" si="15"/>
        <v>499</v>
      </c>
      <c r="B503" s="267" t="s">
        <v>747</v>
      </c>
      <c r="C503" s="267" t="s">
        <v>150</v>
      </c>
      <c r="D503" s="267" t="s">
        <v>1227</v>
      </c>
      <c r="E503" s="82" t="s">
        <v>749</v>
      </c>
      <c r="F503" s="267" t="s">
        <v>905</v>
      </c>
      <c r="G503" s="82" t="s">
        <v>1149</v>
      </c>
      <c r="H503" s="82">
        <v>1</v>
      </c>
      <c r="I503" s="153">
        <v>292913.46000000002</v>
      </c>
      <c r="J503" s="153">
        <v>38078.749800000005</v>
      </c>
      <c r="K503" s="153">
        <v>331000</v>
      </c>
      <c r="L503" s="153">
        <v>293000</v>
      </c>
      <c r="M503" s="153">
        <v>38090</v>
      </c>
      <c r="N503" s="153">
        <v>331090</v>
      </c>
      <c r="O503" s="82"/>
      <c r="P503" s="82" t="s">
        <v>2</v>
      </c>
      <c r="Q503" s="82" t="s">
        <v>379</v>
      </c>
      <c r="R503" s="317">
        <v>45078</v>
      </c>
      <c r="S503" s="267" t="s">
        <v>1182</v>
      </c>
      <c r="T503" s="82"/>
      <c r="U503" s="82" t="s">
        <v>1176</v>
      </c>
      <c r="V503" s="239">
        <f t="shared" si="14"/>
        <v>1.0201148763010621E-5</v>
      </c>
    </row>
    <row r="504" spans="1:22" ht="24.9" customHeight="1" x14ac:dyDescent="0.3">
      <c r="A504" s="213">
        <f t="shared" si="15"/>
        <v>500</v>
      </c>
      <c r="B504" s="267" t="s">
        <v>747</v>
      </c>
      <c r="C504" s="267" t="s">
        <v>150</v>
      </c>
      <c r="D504" s="267" t="s">
        <v>1228</v>
      </c>
      <c r="E504" s="82" t="s">
        <v>749</v>
      </c>
      <c r="F504" s="267" t="s">
        <v>906</v>
      </c>
      <c r="G504" s="82" t="s">
        <v>1150</v>
      </c>
      <c r="H504" s="82">
        <v>1</v>
      </c>
      <c r="I504" s="153">
        <v>295000</v>
      </c>
      <c r="J504" s="153">
        <v>38350</v>
      </c>
      <c r="K504" s="153">
        <v>334000</v>
      </c>
      <c r="L504" s="153">
        <v>295000</v>
      </c>
      <c r="M504" s="153">
        <v>38350</v>
      </c>
      <c r="N504" s="153">
        <v>333350</v>
      </c>
      <c r="O504" s="82"/>
      <c r="P504" s="82" t="s">
        <v>2</v>
      </c>
      <c r="Q504" s="82" t="s">
        <v>1178</v>
      </c>
      <c r="R504" s="317">
        <v>45047</v>
      </c>
      <c r="S504" s="267" t="s">
        <v>1188</v>
      </c>
      <c r="T504" s="82"/>
      <c r="U504" s="82" t="s">
        <v>1176</v>
      </c>
      <c r="V504" s="239">
        <f t="shared" si="14"/>
        <v>1.0293606304669327E-5</v>
      </c>
    </row>
    <row r="505" spans="1:22" ht="24.9" customHeight="1" x14ac:dyDescent="0.3">
      <c r="A505" s="213">
        <f t="shared" si="15"/>
        <v>501</v>
      </c>
      <c r="B505" s="267" t="s">
        <v>747</v>
      </c>
      <c r="C505" s="267" t="s">
        <v>150</v>
      </c>
      <c r="D505" s="267" t="s">
        <v>1219</v>
      </c>
      <c r="E505" s="82" t="s">
        <v>749</v>
      </c>
      <c r="F505" s="267" t="s">
        <v>1324</v>
      </c>
      <c r="G505" s="82" t="s">
        <v>1151</v>
      </c>
      <c r="H505" s="82">
        <v>1</v>
      </c>
      <c r="I505" s="153">
        <v>327430</v>
      </c>
      <c r="J505" s="153">
        <v>0</v>
      </c>
      <c r="K505" s="153">
        <v>328000</v>
      </c>
      <c r="L505" s="153">
        <v>328000</v>
      </c>
      <c r="M505" s="153">
        <v>0</v>
      </c>
      <c r="N505" s="153">
        <v>328000</v>
      </c>
      <c r="O505" s="157">
        <v>14875000</v>
      </c>
      <c r="P505" s="82" t="s">
        <v>2</v>
      </c>
      <c r="Q505" s="82" t="s">
        <v>1181</v>
      </c>
      <c r="R505" s="317">
        <v>45078</v>
      </c>
      <c r="S505" s="267" t="s">
        <v>1189</v>
      </c>
      <c r="T505" s="82"/>
      <c r="U505" s="82" t="s">
        <v>1176</v>
      </c>
      <c r="V505" s="239">
        <f t="shared" si="14"/>
        <v>1.0108691221351914E-5</v>
      </c>
    </row>
    <row r="506" spans="1:22" ht="24.9" customHeight="1" x14ac:dyDescent="0.3">
      <c r="A506" s="213">
        <f t="shared" si="15"/>
        <v>502</v>
      </c>
      <c r="B506" s="267" t="s">
        <v>747</v>
      </c>
      <c r="C506" s="267" t="s">
        <v>150</v>
      </c>
      <c r="D506" s="267" t="s">
        <v>1226</v>
      </c>
      <c r="E506" s="82" t="s">
        <v>749</v>
      </c>
      <c r="F506" s="267" t="s">
        <v>907</v>
      </c>
      <c r="G506" s="82" t="s">
        <v>1152</v>
      </c>
      <c r="H506" s="82">
        <v>1</v>
      </c>
      <c r="I506" s="153">
        <v>320580</v>
      </c>
      <c r="J506" s="153">
        <v>0</v>
      </c>
      <c r="K506" s="153">
        <v>321000</v>
      </c>
      <c r="L506" s="153">
        <v>321000</v>
      </c>
      <c r="M506" s="153">
        <v>0</v>
      </c>
      <c r="N506" s="153">
        <v>321000</v>
      </c>
      <c r="O506" s="82"/>
      <c r="P506" s="82" t="s">
        <v>2</v>
      </c>
      <c r="Q506" s="82" t="s">
        <v>1178</v>
      </c>
      <c r="R506" s="317">
        <v>44986</v>
      </c>
      <c r="S506" s="267" t="s">
        <v>345</v>
      </c>
      <c r="T506" s="82"/>
      <c r="U506" s="82" t="s">
        <v>1176</v>
      </c>
      <c r="V506" s="239">
        <f t="shared" si="14"/>
        <v>9.892956957481598E-6</v>
      </c>
    </row>
    <row r="507" spans="1:22" ht="24.9" customHeight="1" x14ac:dyDescent="0.3">
      <c r="A507" s="213">
        <f t="shared" si="15"/>
        <v>503</v>
      </c>
      <c r="B507" s="267" t="s">
        <v>747</v>
      </c>
      <c r="C507" s="267" t="s">
        <v>150</v>
      </c>
      <c r="D507" s="267" t="s">
        <v>1230</v>
      </c>
      <c r="E507" s="82" t="s">
        <v>749</v>
      </c>
      <c r="F507" s="267" t="s">
        <v>908</v>
      </c>
      <c r="G507" s="82" t="s">
        <v>1153</v>
      </c>
      <c r="H507" s="82">
        <v>1</v>
      </c>
      <c r="I507" s="153">
        <v>301275</v>
      </c>
      <c r="J507" s="153">
        <v>0</v>
      </c>
      <c r="K507" s="153">
        <v>302000</v>
      </c>
      <c r="L507" s="153">
        <v>302000</v>
      </c>
      <c r="M507" s="153">
        <v>0</v>
      </c>
      <c r="N507" s="153">
        <v>302000</v>
      </c>
      <c r="O507" s="82"/>
      <c r="P507" s="82" t="s">
        <v>2</v>
      </c>
      <c r="Q507" s="82" t="s">
        <v>1178</v>
      </c>
      <c r="R507" s="317">
        <v>45047</v>
      </c>
      <c r="S507" s="267" t="s">
        <v>345</v>
      </c>
      <c r="T507" s="82"/>
      <c r="U507" s="82" t="s">
        <v>1176</v>
      </c>
      <c r="V507" s="239">
        <f t="shared" si="14"/>
        <v>9.3073925269764573E-6</v>
      </c>
    </row>
    <row r="508" spans="1:22" ht="24.9" customHeight="1" x14ac:dyDescent="0.3">
      <c r="A508" s="213">
        <f t="shared" si="15"/>
        <v>504</v>
      </c>
      <c r="B508" s="333" t="s">
        <v>266</v>
      </c>
      <c r="C508" s="267" t="s">
        <v>675</v>
      </c>
      <c r="D508" s="267" t="s">
        <v>1223</v>
      </c>
      <c r="E508" s="82" t="s">
        <v>752</v>
      </c>
      <c r="F508" s="267" t="s">
        <v>909</v>
      </c>
      <c r="G508" s="82" t="s">
        <v>1154</v>
      </c>
      <c r="H508" s="82">
        <v>4</v>
      </c>
      <c r="I508" s="153">
        <v>259778.36</v>
      </c>
      <c r="J508" s="153">
        <v>33771.186799999996</v>
      </c>
      <c r="K508" s="153">
        <v>294000</v>
      </c>
      <c r="L508" s="153">
        <v>260000</v>
      </c>
      <c r="M508" s="153">
        <v>33800</v>
      </c>
      <c r="N508" s="153">
        <v>293800</v>
      </c>
      <c r="O508" s="82"/>
      <c r="P508" s="82" t="s">
        <v>2</v>
      </c>
      <c r="Q508" s="82" t="s">
        <v>1177</v>
      </c>
      <c r="R508" s="317">
        <v>44986</v>
      </c>
      <c r="S508" s="267" t="s">
        <v>1206</v>
      </c>
      <c r="T508" s="82"/>
      <c r="U508" s="82" t="s">
        <v>1176</v>
      </c>
      <c r="V508" s="239">
        <f t="shared" si="14"/>
        <v>9.0608390825532402E-6</v>
      </c>
    </row>
    <row r="509" spans="1:22" ht="24.9" customHeight="1" x14ac:dyDescent="0.3">
      <c r="A509" s="213">
        <f t="shared" si="15"/>
        <v>505</v>
      </c>
      <c r="B509" s="333" t="s">
        <v>266</v>
      </c>
      <c r="C509" s="267" t="s">
        <v>675</v>
      </c>
      <c r="D509" s="267" t="s">
        <v>1223</v>
      </c>
      <c r="E509" s="82" t="s">
        <v>752</v>
      </c>
      <c r="F509" s="267" t="s">
        <v>910</v>
      </c>
      <c r="G509" s="82" t="s">
        <v>1130</v>
      </c>
      <c r="H509" s="82">
        <v>6</v>
      </c>
      <c r="I509" s="153">
        <v>259560</v>
      </c>
      <c r="J509" s="153">
        <v>33742.800000000003</v>
      </c>
      <c r="K509" s="153">
        <v>294000</v>
      </c>
      <c r="L509" s="153">
        <v>260000</v>
      </c>
      <c r="M509" s="153">
        <v>33800</v>
      </c>
      <c r="N509" s="153">
        <v>293800</v>
      </c>
      <c r="O509" s="82"/>
      <c r="P509" s="82" t="s">
        <v>2</v>
      </c>
      <c r="Q509" s="82" t="s">
        <v>1178</v>
      </c>
      <c r="R509" s="317">
        <v>44986</v>
      </c>
      <c r="S509" s="267" t="s">
        <v>1197</v>
      </c>
      <c r="T509" s="82"/>
      <c r="U509" s="82" t="s">
        <v>1176</v>
      </c>
      <c r="V509" s="239">
        <f t="shared" si="14"/>
        <v>9.0608390825532402E-6</v>
      </c>
    </row>
    <row r="510" spans="1:22" ht="24.9" customHeight="1" x14ac:dyDescent="0.3">
      <c r="A510" s="213">
        <f t="shared" si="15"/>
        <v>506</v>
      </c>
      <c r="B510" s="267" t="s">
        <v>747</v>
      </c>
      <c r="C510" s="267" t="s">
        <v>150</v>
      </c>
      <c r="D510" s="267" t="s">
        <v>1215</v>
      </c>
      <c r="E510" s="82" t="s">
        <v>749</v>
      </c>
      <c r="F510" s="267" t="s">
        <v>908</v>
      </c>
      <c r="G510" s="82" t="s">
        <v>1155</v>
      </c>
      <c r="H510" s="82">
        <v>1</v>
      </c>
      <c r="I510" s="153">
        <v>292500</v>
      </c>
      <c r="J510" s="153">
        <v>0</v>
      </c>
      <c r="K510" s="153">
        <v>293000</v>
      </c>
      <c r="L510" s="153">
        <v>293000</v>
      </c>
      <c r="M510" s="153">
        <v>0</v>
      </c>
      <c r="N510" s="153">
        <v>293000</v>
      </c>
      <c r="O510" s="82"/>
      <c r="P510" s="82" t="s">
        <v>2</v>
      </c>
      <c r="Q510" s="82" t="s">
        <v>1178</v>
      </c>
      <c r="R510" s="317">
        <v>44958</v>
      </c>
      <c r="S510" s="267" t="s">
        <v>1182</v>
      </c>
      <c r="T510" s="82"/>
      <c r="U510" s="82" t="s">
        <v>1176</v>
      </c>
      <c r="V510" s="239">
        <f t="shared" si="14"/>
        <v>9.0300199020003375E-6</v>
      </c>
    </row>
    <row r="511" spans="1:22" ht="24.9" customHeight="1" x14ac:dyDescent="0.3">
      <c r="A511" s="213">
        <f t="shared" si="15"/>
        <v>507</v>
      </c>
      <c r="B511" s="333" t="s">
        <v>266</v>
      </c>
      <c r="C511" s="267" t="s">
        <v>675</v>
      </c>
      <c r="D511" s="267" t="s">
        <v>1226</v>
      </c>
      <c r="E511" s="82" t="s">
        <v>752</v>
      </c>
      <c r="F511" s="267" t="s">
        <v>911</v>
      </c>
      <c r="G511" s="82" t="s">
        <v>1156</v>
      </c>
      <c r="H511" s="82">
        <v>3</v>
      </c>
      <c r="I511" s="153">
        <v>256058.04557522124</v>
      </c>
      <c r="J511" s="153">
        <v>33287.545924778766</v>
      </c>
      <c r="K511" s="153">
        <v>290000</v>
      </c>
      <c r="L511" s="153">
        <v>257000</v>
      </c>
      <c r="M511" s="153">
        <v>33410</v>
      </c>
      <c r="N511" s="153">
        <v>290410</v>
      </c>
      <c r="O511" s="82"/>
      <c r="P511" s="82" t="s">
        <v>2</v>
      </c>
      <c r="Q511" s="82" t="s">
        <v>1178</v>
      </c>
      <c r="R511" s="317">
        <v>44986</v>
      </c>
      <c r="S511" s="267" t="s">
        <v>345</v>
      </c>
      <c r="T511" s="82"/>
      <c r="U511" s="82" t="s">
        <v>1176</v>
      </c>
      <c r="V511" s="239">
        <f t="shared" si="14"/>
        <v>8.9375623603416309E-6</v>
      </c>
    </row>
    <row r="512" spans="1:22" ht="24.9" customHeight="1" x14ac:dyDescent="0.3">
      <c r="A512" s="213">
        <f t="shared" si="15"/>
        <v>508</v>
      </c>
      <c r="B512" s="267" t="s">
        <v>1319</v>
      </c>
      <c r="C512" s="267" t="s">
        <v>746</v>
      </c>
      <c r="D512" s="267" t="s">
        <v>1226</v>
      </c>
      <c r="E512" s="82" t="s">
        <v>1322</v>
      </c>
      <c r="F512" s="267" t="s">
        <v>912</v>
      </c>
      <c r="G512" s="82" t="s">
        <v>1157</v>
      </c>
      <c r="H512" s="82">
        <v>12</v>
      </c>
      <c r="I512" s="153">
        <v>249387.72</v>
      </c>
      <c r="J512" s="153">
        <v>32420.403600000001</v>
      </c>
      <c r="K512" s="153">
        <v>282000</v>
      </c>
      <c r="L512" s="153">
        <v>250000</v>
      </c>
      <c r="M512" s="153">
        <v>32500</v>
      </c>
      <c r="N512" s="153">
        <v>282500</v>
      </c>
      <c r="O512" s="82"/>
      <c r="P512" s="82" t="s">
        <v>2</v>
      </c>
      <c r="Q512" s="82" t="s">
        <v>1178</v>
      </c>
      <c r="R512" s="317">
        <v>44986</v>
      </c>
      <c r="S512" s="267" t="s">
        <v>345</v>
      </c>
      <c r="T512" s="82"/>
      <c r="U512" s="82" t="s">
        <v>1176</v>
      </c>
      <c r="V512" s="239">
        <f t="shared" si="14"/>
        <v>8.6910089159184138E-6</v>
      </c>
    </row>
    <row r="513" spans="1:22" ht="24.9" customHeight="1" x14ac:dyDescent="0.3">
      <c r="A513" s="213">
        <f t="shared" si="15"/>
        <v>509</v>
      </c>
      <c r="B513" s="267" t="s">
        <v>1319</v>
      </c>
      <c r="C513" s="267" t="s">
        <v>746</v>
      </c>
      <c r="D513" s="267" t="s">
        <v>1226</v>
      </c>
      <c r="E513" s="82" t="s">
        <v>1322</v>
      </c>
      <c r="F513" s="267" t="s">
        <v>913</v>
      </c>
      <c r="G513" s="82" t="s">
        <v>1157</v>
      </c>
      <c r="H513" s="82">
        <v>12</v>
      </c>
      <c r="I513" s="153">
        <v>237522.12</v>
      </c>
      <c r="J513" s="153">
        <v>30877.875599999999</v>
      </c>
      <c r="K513" s="153">
        <v>269000</v>
      </c>
      <c r="L513" s="153">
        <v>238000</v>
      </c>
      <c r="M513" s="153">
        <v>30940</v>
      </c>
      <c r="N513" s="153">
        <v>268940</v>
      </c>
      <c r="O513" s="82"/>
      <c r="P513" s="82" t="s">
        <v>2</v>
      </c>
      <c r="Q513" s="82" t="s">
        <v>1178</v>
      </c>
      <c r="R513" s="317">
        <v>44986</v>
      </c>
      <c r="S513" s="267" t="s">
        <v>345</v>
      </c>
      <c r="T513" s="82"/>
      <c r="U513" s="82" t="s">
        <v>1176</v>
      </c>
      <c r="V513" s="239">
        <f t="shared" si="14"/>
        <v>8.2903595687306847E-6</v>
      </c>
    </row>
    <row r="514" spans="1:22" ht="24.9" customHeight="1" x14ac:dyDescent="0.3">
      <c r="A514" s="213">
        <f t="shared" si="15"/>
        <v>510</v>
      </c>
      <c r="B514" s="267" t="s">
        <v>1319</v>
      </c>
      <c r="C514" s="267" t="s">
        <v>746</v>
      </c>
      <c r="D514" s="267" t="s">
        <v>1226</v>
      </c>
      <c r="E514" s="82" t="s">
        <v>1322</v>
      </c>
      <c r="F514" s="267" t="s">
        <v>914</v>
      </c>
      <c r="G514" s="82" t="s">
        <v>1157</v>
      </c>
      <c r="H514" s="82">
        <v>12</v>
      </c>
      <c r="I514" s="153">
        <v>228660</v>
      </c>
      <c r="J514" s="153">
        <v>29725.8</v>
      </c>
      <c r="K514" s="153">
        <v>259000</v>
      </c>
      <c r="L514" s="153">
        <v>229000</v>
      </c>
      <c r="M514" s="153">
        <v>29770</v>
      </c>
      <c r="N514" s="153">
        <v>258770</v>
      </c>
      <c r="O514" s="82"/>
      <c r="P514" s="82" t="s">
        <v>2</v>
      </c>
      <c r="Q514" s="82" t="s">
        <v>1178</v>
      </c>
      <c r="R514" s="317">
        <v>44986</v>
      </c>
      <c r="S514" s="267" t="s">
        <v>345</v>
      </c>
      <c r="T514" s="82"/>
      <c r="U514" s="82" t="s">
        <v>1176</v>
      </c>
      <c r="V514" s="239">
        <f t="shared" si="14"/>
        <v>7.9821677632016638E-6</v>
      </c>
    </row>
    <row r="515" spans="1:22" ht="24.9" customHeight="1" x14ac:dyDescent="0.3">
      <c r="A515" s="213">
        <f t="shared" si="15"/>
        <v>511</v>
      </c>
      <c r="B515" s="333" t="s">
        <v>266</v>
      </c>
      <c r="C515" s="267" t="s">
        <v>675</v>
      </c>
      <c r="D515" s="267" t="s">
        <v>1232</v>
      </c>
      <c r="E515" s="82" t="s">
        <v>752</v>
      </c>
      <c r="F515" s="267" t="s">
        <v>915</v>
      </c>
      <c r="G515" s="82" t="s">
        <v>1158</v>
      </c>
      <c r="H515" s="82">
        <v>2</v>
      </c>
      <c r="I515" s="153">
        <v>253450</v>
      </c>
      <c r="J515" s="153">
        <v>0</v>
      </c>
      <c r="K515" s="153">
        <v>254000</v>
      </c>
      <c r="L515" s="153">
        <v>254000</v>
      </c>
      <c r="M515" s="153">
        <v>0</v>
      </c>
      <c r="N515" s="153">
        <v>254000</v>
      </c>
      <c r="O515" s="82"/>
      <c r="P515" s="82" t="s">
        <v>2</v>
      </c>
      <c r="Q515" s="82" t="s">
        <v>1178</v>
      </c>
      <c r="R515" s="317">
        <v>44958</v>
      </c>
      <c r="S515" s="267" t="s">
        <v>345</v>
      </c>
      <c r="T515" s="82"/>
      <c r="U515" s="82" t="s">
        <v>1176</v>
      </c>
      <c r="V515" s="239">
        <f t="shared" si="14"/>
        <v>7.8280718604371516E-6</v>
      </c>
    </row>
    <row r="516" spans="1:22" ht="24.9" customHeight="1" x14ac:dyDescent="0.3">
      <c r="A516" s="213">
        <f t="shared" si="15"/>
        <v>512</v>
      </c>
      <c r="B516" s="333" t="s">
        <v>266</v>
      </c>
      <c r="C516" s="267" t="s">
        <v>675</v>
      </c>
      <c r="D516" s="267" t="s">
        <v>1223</v>
      </c>
      <c r="E516" s="82" t="s">
        <v>752</v>
      </c>
      <c r="F516" s="267" t="s">
        <v>916</v>
      </c>
      <c r="G516" s="82" t="s">
        <v>1154</v>
      </c>
      <c r="H516" s="82">
        <v>4</v>
      </c>
      <c r="I516" s="153">
        <v>208653.28</v>
      </c>
      <c r="J516" s="153">
        <v>27124.9264</v>
      </c>
      <c r="K516" s="153">
        <v>236000</v>
      </c>
      <c r="L516" s="153">
        <v>209000</v>
      </c>
      <c r="M516" s="153">
        <v>27170</v>
      </c>
      <c r="N516" s="153">
        <v>236170</v>
      </c>
      <c r="O516" s="82"/>
      <c r="P516" s="82" t="s">
        <v>2</v>
      </c>
      <c r="Q516" s="82" t="s">
        <v>1177</v>
      </c>
      <c r="R516" s="317">
        <v>44986</v>
      </c>
      <c r="S516" s="267" t="s">
        <v>1206</v>
      </c>
      <c r="T516" s="82"/>
      <c r="U516" s="82" t="s">
        <v>1176</v>
      </c>
      <c r="V516" s="239">
        <f t="shared" si="14"/>
        <v>7.2733266104849129E-6</v>
      </c>
    </row>
    <row r="517" spans="1:22" ht="24.9" customHeight="1" x14ac:dyDescent="0.3">
      <c r="A517" s="213">
        <f t="shared" si="15"/>
        <v>513</v>
      </c>
      <c r="B517" s="267" t="s">
        <v>747</v>
      </c>
      <c r="C517" s="267" t="s">
        <v>150</v>
      </c>
      <c r="D517" s="267" t="s">
        <v>1215</v>
      </c>
      <c r="E517" s="82" t="s">
        <v>749</v>
      </c>
      <c r="F517" s="267" t="s">
        <v>917</v>
      </c>
      <c r="G517" s="82" t="s">
        <v>1159</v>
      </c>
      <c r="H517" s="82">
        <v>2</v>
      </c>
      <c r="I517" s="153">
        <v>219000</v>
      </c>
      <c r="J517" s="153">
        <v>0</v>
      </c>
      <c r="K517" s="153">
        <v>219000</v>
      </c>
      <c r="L517" s="153">
        <v>219000</v>
      </c>
      <c r="M517" s="153">
        <v>0</v>
      </c>
      <c r="N517" s="153">
        <v>219000</v>
      </c>
      <c r="O517" s="82"/>
      <c r="P517" s="82" t="s">
        <v>2</v>
      </c>
      <c r="Q517" s="82" t="s">
        <v>1178</v>
      </c>
      <c r="R517" s="317">
        <v>44958</v>
      </c>
      <c r="S517" s="267" t="s">
        <v>1182</v>
      </c>
      <c r="T517" s="82"/>
      <c r="U517" s="82" t="s">
        <v>1176</v>
      </c>
      <c r="V517" s="239">
        <f t="shared" ref="V517:V576" si="16">+K517/$K$688</f>
        <v>6.749400541085576E-6</v>
      </c>
    </row>
    <row r="518" spans="1:22" ht="24.9" customHeight="1" x14ac:dyDescent="0.3">
      <c r="A518" s="213">
        <f t="shared" si="15"/>
        <v>514</v>
      </c>
      <c r="B518" s="267" t="s">
        <v>1319</v>
      </c>
      <c r="C518" s="267" t="s">
        <v>746</v>
      </c>
      <c r="D518" s="267" t="s">
        <v>1226</v>
      </c>
      <c r="E518" s="82" t="s">
        <v>1322</v>
      </c>
      <c r="F518" s="267" t="s">
        <v>918</v>
      </c>
      <c r="G518" s="82" t="s">
        <v>1157</v>
      </c>
      <c r="H518" s="82">
        <v>12</v>
      </c>
      <c r="I518" s="153">
        <v>186388.8</v>
      </c>
      <c r="J518" s="153">
        <v>24230.543999999998</v>
      </c>
      <c r="K518" s="153">
        <v>211000</v>
      </c>
      <c r="L518" s="153">
        <v>187000</v>
      </c>
      <c r="M518" s="153">
        <v>24310</v>
      </c>
      <c r="N518" s="153">
        <v>211310</v>
      </c>
      <c r="O518" s="82"/>
      <c r="P518" s="82" t="s">
        <v>2</v>
      </c>
      <c r="Q518" s="82" t="s">
        <v>1178</v>
      </c>
      <c r="R518" s="317">
        <v>44986</v>
      </c>
      <c r="S518" s="267" t="s">
        <v>345</v>
      </c>
      <c r="T518" s="82"/>
      <c r="U518" s="82" t="s">
        <v>1176</v>
      </c>
      <c r="V518" s="239">
        <f t="shared" si="16"/>
        <v>6.502847096662359E-6</v>
      </c>
    </row>
    <row r="519" spans="1:22" ht="24.9" customHeight="1" x14ac:dyDescent="0.3">
      <c r="A519" s="213">
        <f t="shared" ref="A519:A582" si="17">+A518+1</f>
        <v>515</v>
      </c>
      <c r="B519" s="267" t="s">
        <v>1319</v>
      </c>
      <c r="C519" s="267" t="s">
        <v>746</v>
      </c>
      <c r="D519" s="267" t="s">
        <v>1226</v>
      </c>
      <c r="E519" s="82" t="s">
        <v>1322</v>
      </c>
      <c r="F519" s="267" t="s">
        <v>919</v>
      </c>
      <c r="G519" s="82" t="s">
        <v>1157</v>
      </c>
      <c r="H519" s="82">
        <v>12</v>
      </c>
      <c r="I519" s="153">
        <v>185400</v>
      </c>
      <c r="J519" s="153">
        <v>24102</v>
      </c>
      <c r="K519" s="153">
        <v>210000</v>
      </c>
      <c r="L519" s="153">
        <v>186000</v>
      </c>
      <c r="M519" s="153">
        <v>24180</v>
      </c>
      <c r="N519" s="153">
        <v>210180</v>
      </c>
      <c r="O519" s="82"/>
      <c r="P519" s="82" t="s">
        <v>2</v>
      </c>
      <c r="Q519" s="82" t="s">
        <v>1178</v>
      </c>
      <c r="R519" s="317">
        <v>44986</v>
      </c>
      <c r="S519" s="267" t="s">
        <v>345</v>
      </c>
      <c r="T519" s="82"/>
      <c r="U519" s="82" t="s">
        <v>1176</v>
      </c>
      <c r="V519" s="239">
        <f t="shared" si="16"/>
        <v>6.4720279161094571E-6</v>
      </c>
    </row>
    <row r="520" spans="1:22" ht="24.9" customHeight="1" x14ac:dyDescent="0.3">
      <c r="A520" s="213">
        <f t="shared" si="17"/>
        <v>516</v>
      </c>
      <c r="B520" s="333" t="s">
        <v>266</v>
      </c>
      <c r="C520" s="267" t="s">
        <v>675</v>
      </c>
      <c r="D520" s="267" t="s">
        <v>1219</v>
      </c>
      <c r="E520" s="82" t="s">
        <v>752</v>
      </c>
      <c r="F520" s="267" t="s">
        <v>920</v>
      </c>
      <c r="G520" s="82" t="s">
        <v>1160</v>
      </c>
      <c r="H520" s="82">
        <v>10</v>
      </c>
      <c r="I520" s="153">
        <v>205500</v>
      </c>
      <c r="J520" s="153">
        <v>0</v>
      </c>
      <c r="K520" s="153">
        <v>206000</v>
      </c>
      <c r="L520" s="153">
        <v>206000</v>
      </c>
      <c r="M520" s="153">
        <v>0</v>
      </c>
      <c r="N520" s="153">
        <v>206000</v>
      </c>
      <c r="O520" s="82"/>
      <c r="P520" s="82" t="s">
        <v>2</v>
      </c>
      <c r="Q520" s="82" t="s">
        <v>1178</v>
      </c>
      <c r="R520" s="317">
        <v>45078</v>
      </c>
      <c r="S520" s="267" t="s">
        <v>1189</v>
      </c>
      <c r="T520" s="82"/>
      <c r="U520" s="82" t="s">
        <v>1176</v>
      </c>
      <c r="V520" s="239">
        <f t="shared" si="16"/>
        <v>6.3487511938978477E-6</v>
      </c>
    </row>
    <row r="521" spans="1:22" ht="24.9" customHeight="1" x14ac:dyDescent="0.3">
      <c r="A521" s="213">
        <f t="shared" si="17"/>
        <v>517</v>
      </c>
      <c r="B521" s="267" t="s">
        <v>747</v>
      </c>
      <c r="C521" s="267" t="s">
        <v>150</v>
      </c>
      <c r="D521" s="267" t="s">
        <v>1226</v>
      </c>
      <c r="E521" s="82" t="s">
        <v>749</v>
      </c>
      <c r="F521" s="267" t="s">
        <v>921</v>
      </c>
      <c r="G521" s="82" t="s">
        <v>1161</v>
      </c>
      <c r="H521" s="82">
        <v>1</v>
      </c>
      <c r="I521" s="153">
        <v>163852</v>
      </c>
      <c r="J521" s="153">
        <v>0</v>
      </c>
      <c r="K521" s="153">
        <v>164000</v>
      </c>
      <c r="L521" s="153">
        <v>164000</v>
      </c>
      <c r="M521" s="153">
        <v>0</v>
      </c>
      <c r="N521" s="153">
        <v>164000</v>
      </c>
      <c r="O521" s="82"/>
      <c r="P521" s="82" t="s">
        <v>2</v>
      </c>
      <c r="Q521" s="82" t="s">
        <v>1178</v>
      </c>
      <c r="R521" s="317">
        <v>44986</v>
      </c>
      <c r="S521" s="267" t="s">
        <v>345</v>
      </c>
      <c r="T521" s="82"/>
      <c r="U521" s="82" t="s">
        <v>1176</v>
      </c>
      <c r="V521" s="239">
        <f t="shared" si="16"/>
        <v>5.054345610675957E-6</v>
      </c>
    </row>
    <row r="522" spans="1:22" ht="24.9" customHeight="1" x14ac:dyDescent="0.3">
      <c r="A522" s="213">
        <f t="shared" si="17"/>
        <v>518</v>
      </c>
      <c r="B522" s="267" t="s">
        <v>1319</v>
      </c>
      <c r="C522" s="267" t="s">
        <v>746</v>
      </c>
      <c r="D522" s="267" t="s">
        <v>1226</v>
      </c>
      <c r="E522" s="82" t="s">
        <v>1322</v>
      </c>
      <c r="F522" s="267" t="s">
        <v>922</v>
      </c>
      <c r="G522" s="82" t="s">
        <v>1162</v>
      </c>
      <c r="H522" s="82">
        <v>8</v>
      </c>
      <c r="I522" s="153">
        <v>140080</v>
      </c>
      <c r="J522" s="153">
        <v>18210.400000000001</v>
      </c>
      <c r="K522" s="153">
        <v>159000</v>
      </c>
      <c r="L522" s="153">
        <v>141000</v>
      </c>
      <c r="M522" s="153">
        <v>18330</v>
      </c>
      <c r="N522" s="153">
        <v>159330</v>
      </c>
      <c r="O522" s="82"/>
      <c r="P522" s="82" t="s">
        <v>2</v>
      </c>
      <c r="Q522" s="82" t="s">
        <v>1178</v>
      </c>
      <c r="R522" s="317">
        <v>44986</v>
      </c>
      <c r="S522" s="267" t="s">
        <v>345</v>
      </c>
      <c r="T522" s="82"/>
      <c r="U522" s="82" t="s">
        <v>1176</v>
      </c>
      <c r="V522" s="239">
        <f t="shared" si="16"/>
        <v>4.9002497079114457E-6</v>
      </c>
    </row>
    <row r="523" spans="1:22" ht="24.9" customHeight="1" x14ac:dyDescent="0.3">
      <c r="A523" s="213">
        <f t="shared" si="17"/>
        <v>519</v>
      </c>
      <c r="B523" s="267" t="s">
        <v>1319</v>
      </c>
      <c r="C523" s="267" t="s">
        <v>746</v>
      </c>
      <c r="D523" s="267" t="s">
        <v>1226</v>
      </c>
      <c r="E523" s="82" t="s">
        <v>1322</v>
      </c>
      <c r="F523" s="267" t="s">
        <v>923</v>
      </c>
      <c r="G523" s="82" t="s">
        <v>1157</v>
      </c>
      <c r="H523" s="82">
        <v>12</v>
      </c>
      <c r="I523" s="153">
        <v>136244.28</v>
      </c>
      <c r="J523" s="153">
        <v>17711.756400000002</v>
      </c>
      <c r="K523" s="153">
        <v>154000</v>
      </c>
      <c r="L523" s="153">
        <v>137000</v>
      </c>
      <c r="M523" s="153">
        <v>17810</v>
      </c>
      <c r="N523" s="153">
        <v>154810</v>
      </c>
      <c r="O523" s="82"/>
      <c r="P523" s="82" t="s">
        <v>2</v>
      </c>
      <c r="Q523" s="82" t="s">
        <v>1178</v>
      </c>
      <c r="R523" s="317">
        <v>44986</v>
      </c>
      <c r="S523" s="267" t="s">
        <v>345</v>
      </c>
      <c r="T523" s="82"/>
      <c r="U523" s="82" t="s">
        <v>1176</v>
      </c>
      <c r="V523" s="239">
        <f t="shared" si="16"/>
        <v>4.7461538051469352E-6</v>
      </c>
    </row>
    <row r="524" spans="1:22" ht="24.9" customHeight="1" x14ac:dyDescent="0.3">
      <c r="A524" s="213">
        <f t="shared" si="17"/>
        <v>520</v>
      </c>
      <c r="B524" s="267" t="s">
        <v>380</v>
      </c>
      <c r="C524" s="267" t="s">
        <v>1320</v>
      </c>
      <c r="D524" s="267" t="s">
        <v>1215</v>
      </c>
      <c r="E524" s="82" t="s">
        <v>754</v>
      </c>
      <c r="F524" s="267" t="s">
        <v>924</v>
      </c>
      <c r="G524" s="82" t="s">
        <v>1163</v>
      </c>
      <c r="H524" s="82">
        <v>1</v>
      </c>
      <c r="I524" s="153">
        <v>112833.2</v>
      </c>
      <c r="J524" s="153">
        <v>14668.316000000001</v>
      </c>
      <c r="K524" s="153">
        <v>128000</v>
      </c>
      <c r="L524" s="153">
        <v>113000</v>
      </c>
      <c r="M524" s="153">
        <v>14690</v>
      </c>
      <c r="N524" s="153">
        <v>127690</v>
      </c>
      <c r="O524" s="82"/>
      <c r="P524" s="82" t="s">
        <v>2</v>
      </c>
      <c r="Q524" s="82" t="s">
        <v>1177</v>
      </c>
      <c r="R524" s="317">
        <v>44927</v>
      </c>
      <c r="S524" s="267" t="s">
        <v>1182</v>
      </c>
      <c r="T524" s="82"/>
      <c r="U524" s="82" t="s">
        <v>1176</v>
      </c>
      <c r="V524" s="239">
        <f t="shared" si="16"/>
        <v>3.9448551107714786E-6</v>
      </c>
    </row>
    <row r="525" spans="1:22" ht="24.9" customHeight="1" x14ac:dyDescent="0.3">
      <c r="A525" s="213">
        <f t="shared" si="17"/>
        <v>521</v>
      </c>
      <c r="B525" s="333" t="s">
        <v>266</v>
      </c>
      <c r="C525" s="267" t="s">
        <v>675</v>
      </c>
      <c r="D525" s="267" t="s">
        <v>1232</v>
      </c>
      <c r="E525" s="82" t="s">
        <v>752</v>
      </c>
      <c r="F525" s="267" t="s">
        <v>925</v>
      </c>
      <c r="G525" s="82" t="s">
        <v>1164</v>
      </c>
      <c r="H525" s="82">
        <v>3</v>
      </c>
      <c r="I525" s="153">
        <v>107223</v>
      </c>
      <c r="J525" s="153">
        <v>13938.99</v>
      </c>
      <c r="K525" s="153">
        <v>122000</v>
      </c>
      <c r="L525" s="153">
        <v>108000</v>
      </c>
      <c r="M525" s="153">
        <v>14040</v>
      </c>
      <c r="N525" s="153">
        <v>122040</v>
      </c>
      <c r="O525" s="82"/>
      <c r="P525" s="82" t="s">
        <v>2</v>
      </c>
      <c r="Q525" s="82" t="s">
        <v>1178</v>
      </c>
      <c r="R525" s="317">
        <v>45047</v>
      </c>
      <c r="S525" s="267" t="s">
        <v>1210</v>
      </c>
      <c r="T525" s="82"/>
      <c r="U525" s="82" t="s">
        <v>1176</v>
      </c>
      <c r="V525" s="239">
        <f t="shared" si="16"/>
        <v>3.7599400274540654E-6</v>
      </c>
    </row>
    <row r="526" spans="1:22" ht="24.9" customHeight="1" x14ac:dyDescent="0.3">
      <c r="A526" s="213">
        <f t="shared" si="17"/>
        <v>522</v>
      </c>
      <c r="B526" s="333" t="s">
        <v>266</v>
      </c>
      <c r="C526" s="267" t="s">
        <v>675</v>
      </c>
      <c r="D526" s="267" t="s">
        <v>1217</v>
      </c>
      <c r="E526" s="82" t="s">
        <v>752</v>
      </c>
      <c r="F526" s="267" t="s">
        <v>926</v>
      </c>
      <c r="G526" s="82" t="s">
        <v>1165</v>
      </c>
      <c r="H526" s="82">
        <v>2</v>
      </c>
      <c r="I526" s="153">
        <v>107051.8</v>
      </c>
      <c r="J526" s="153">
        <v>13916.734</v>
      </c>
      <c r="K526" s="153">
        <v>121000</v>
      </c>
      <c r="L526" s="153">
        <v>108000</v>
      </c>
      <c r="M526" s="153">
        <v>14040</v>
      </c>
      <c r="N526" s="153">
        <v>122040</v>
      </c>
      <c r="O526" s="82"/>
      <c r="P526" s="82" t="s">
        <v>2</v>
      </c>
      <c r="Q526" s="82" t="s">
        <v>1178</v>
      </c>
      <c r="R526" s="317">
        <v>44986</v>
      </c>
      <c r="S526" s="267" t="s">
        <v>1209</v>
      </c>
      <c r="T526" s="82"/>
      <c r="U526" s="82" t="s">
        <v>1176</v>
      </c>
      <c r="V526" s="239">
        <f t="shared" si="16"/>
        <v>3.729120846901163E-6</v>
      </c>
    </row>
    <row r="527" spans="1:22" ht="24.9" customHeight="1" x14ac:dyDescent="0.3">
      <c r="A527" s="213">
        <f t="shared" si="17"/>
        <v>523</v>
      </c>
      <c r="B527" s="333" t="s">
        <v>266</v>
      </c>
      <c r="C527" s="267" t="s">
        <v>675</v>
      </c>
      <c r="D527" s="267" t="s">
        <v>1223</v>
      </c>
      <c r="E527" s="82" t="s">
        <v>752</v>
      </c>
      <c r="F527" s="267" t="s">
        <v>927</v>
      </c>
      <c r="G527" s="82" t="s">
        <v>1130</v>
      </c>
      <c r="H527" s="82">
        <v>768</v>
      </c>
      <c r="I527" s="153">
        <v>105058.0224</v>
      </c>
      <c r="J527" s="153">
        <v>13657.542912000001</v>
      </c>
      <c r="K527" s="153">
        <v>119000</v>
      </c>
      <c r="L527" s="153">
        <v>106000</v>
      </c>
      <c r="M527" s="153">
        <v>13780</v>
      </c>
      <c r="N527" s="153">
        <v>119780</v>
      </c>
      <c r="O527" s="82"/>
      <c r="P527" s="82" t="s">
        <v>2</v>
      </c>
      <c r="Q527" s="82" t="s">
        <v>1177</v>
      </c>
      <c r="R527" s="317">
        <v>44986</v>
      </c>
      <c r="S527" s="267" t="s">
        <v>1197</v>
      </c>
      <c r="T527" s="82"/>
      <c r="U527" s="82" t="s">
        <v>1176</v>
      </c>
      <c r="V527" s="239">
        <f t="shared" si="16"/>
        <v>3.6674824857953588E-6</v>
      </c>
    </row>
    <row r="528" spans="1:22" ht="24.9" customHeight="1" x14ac:dyDescent="0.3">
      <c r="A528" s="213">
        <f t="shared" si="17"/>
        <v>524</v>
      </c>
      <c r="B528" s="333" t="s">
        <v>266</v>
      </c>
      <c r="C528" s="267" t="s">
        <v>675</v>
      </c>
      <c r="D528" s="267" t="s">
        <v>1226</v>
      </c>
      <c r="E528" s="82" t="s">
        <v>752</v>
      </c>
      <c r="F528" s="267" t="s">
        <v>928</v>
      </c>
      <c r="G528" s="82" t="s">
        <v>1166</v>
      </c>
      <c r="H528" s="82">
        <v>12</v>
      </c>
      <c r="I528" s="153">
        <v>97359.72</v>
      </c>
      <c r="J528" s="153">
        <v>12656.7636</v>
      </c>
      <c r="K528" s="153">
        <v>111000</v>
      </c>
      <c r="L528" s="153">
        <v>98000</v>
      </c>
      <c r="M528" s="153">
        <v>12740</v>
      </c>
      <c r="N528" s="153">
        <v>110740</v>
      </c>
      <c r="O528" s="82"/>
      <c r="P528" s="82" t="s">
        <v>2</v>
      </c>
      <c r="Q528" s="82" t="s">
        <v>1178</v>
      </c>
      <c r="R528" s="317">
        <v>44986</v>
      </c>
      <c r="S528" s="267" t="s">
        <v>345</v>
      </c>
      <c r="T528" s="82"/>
      <c r="U528" s="82" t="s">
        <v>1176</v>
      </c>
      <c r="V528" s="239">
        <f t="shared" si="16"/>
        <v>3.4209290413721413E-6</v>
      </c>
    </row>
    <row r="529" spans="1:22" ht="24.9" customHeight="1" x14ac:dyDescent="0.3">
      <c r="A529" s="213">
        <f t="shared" si="17"/>
        <v>525</v>
      </c>
      <c r="B529" s="333" t="s">
        <v>266</v>
      </c>
      <c r="C529" s="267" t="s">
        <v>675</v>
      </c>
      <c r="D529" s="267" t="s">
        <v>1223</v>
      </c>
      <c r="E529" s="82" t="s">
        <v>752</v>
      </c>
      <c r="F529" s="267" t="s">
        <v>929</v>
      </c>
      <c r="G529" s="82" t="s">
        <v>1130</v>
      </c>
      <c r="H529" s="82">
        <v>500</v>
      </c>
      <c r="I529" s="153">
        <v>94451</v>
      </c>
      <c r="J529" s="153">
        <v>12278.630000000001</v>
      </c>
      <c r="K529" s="153">
        <v>107000</v>
      </c>
      <c r="L529" s="153">
        <v>95000</v>
      </c>
      <c r="M529" s="153">
        <v>12350</v>
      </c>
      <c r="N529" s="153">
        <v>107350</v>
      </c>
      <c r="O529" s="82"/>
      <c r="P529" s="82" t="s">
        <v>2</v>
      </c>
      <c r="Q529" s="82" t="s">
        <v>1177</v>
      </c>
      <c r="R529" s="317">
        <v>44986</v>
      </c>
      <c r="S529" s="267" t="s">
        <v>1197</v>
      </c>
      <c r="T529" s="82"/>
      <c r="U529" s="82" t="s">
        <v>1176</v>
      </c>
      <c r="V529" s="239">
        <f t="shared" si="16"/>
        <v>3.2976523191605328E-6</v>
      </c>
    </row>
    <row r="530" spans="1:22" ht="24.9" customHeight="1" x14ac:dyDescent="0.3">
      <c r="A530" s="213">
        <f t="shared" si="17"/>
        <v>526</v>
      </c>
      <c r="B530" s="267" t="s">
        <v>1319</v>
      </c>
      <c r="C530" s="267" t="s">
        <v>746</v>
      </c>
      <c r="D530" s="267" t="s">
        <v>1226</v>
      </c>
      <c r="E530" s="82" t="s">
        <v>1322</v>
      </c>
      <c r="F530" s="267" t="s">
        <v>930</v>
      </c>
      <c r="G530" s="82" t="s">
        <v>1145</v>
      </c>
      <c r="H530" s="82">
        <v>2</v>
      </c>
      <c r="I530" s="153">
        <v>82400</v>
      </c>
      <c r="J530" s="153">
        <v>10712</v>
      </c>
      <c r="K530" s="153">
        <v>94000</v>
      </c>
      <c r="L530" s="153">
        <v>83000</v>
      </c>
      <c r="M530" s="153">
        <v>10790</v>
      </c>
      <c r="N530" s="153">
        <v>93790</v>
      </c>
      <c r="O530" s="82"/>
      <c r="P530" s="82" t="s">
        <v>2</v>
      </c>
      <c r="Q530" s="82" t="s">
        <v>1178</v>
      </c>
      <c r="R530" s="317">
        <v>44986</v>
      </c>
      <c r="S530" s="267" t="s">
        <v>345</v>
      </c>
      <c r="T530" s="82"/>
      <c r="U530" s="82" t="s">
        <v>1176</v>
      </c>
      <c r="V530" s="239">
        <f t="shared" si="16"/>
        <v>2.8970029719728045E-6</v>
      </c>
    </row>
    <row r="531" spans="1:22" ht="24.9" customHeight="1" x14ac:dyDescent="0.3">
      <c r="A531" s="213">
        <f t="shared" si="17"/>
        <v>527</v>
      </c>
      <c r="B531" s="267" t="s">
        <v>1319</v>
      </c>
      <c r="C531" s="267" t="s">
        <v>746</v>
      </c>
      <c r="D531" s="267" t="s">
        <v>1226</v>
      </c>
      <c r="E531" s="82" t="s">
        <v>1322</v>
      </c>
      <c r="F531" s="267" t="s">
        <v>931</v>
      </c>
      <c r="G531" s="82" t="s">
        <v>1162</v>
      </c>
      <c r="H531" s="82">
        <v>8</v>
      </c>
      <c r="I531" s="153">
        <v>82200</v>
      </c>
      <c r="J531" s="153">
        <v>10686</v>
      </c>
      <c r="K531" s="153">
        <v>93000</v>
      </c>
      <c r="L531" s="153">
        <v>83000</v>
      </c>
      <c r="M531" s="153">
        <v>10790</v>
      </c>
      <c r="N531" s="153">
        <v>93790</v>
      </c>
      <c r="O531" s="82"/>
      <c r="P531" s="82" t="s">
        <v>2</v>
      </c>
      <c r="Q531" s="82" t="s">
        <v>1178</v>
      </c>
      <c r="R531" s="317">
        <v>44986</v>
      </c>
      <c r="S531" s="267" t="s">
        <v>345</v>
      </c>
      <c r="T531" s="82"/>
      <c r="U531" s="82" t="s">
        <v>1176</v>
      </c>
      <c r="V531" s="239">
        <f t="shared" si="16"/>
        <v>2.8661837914199021E-6</v>
      </c>
    </row>
    <row r="532" spans="1:22" ht="24.9" customHeight="1" x14ac:dyDescent="0.3">
      <c r="A532" s="213">
        <f t="shared" si="17"/>
        <v>528</v>
      </c>
      <c r="B532" s="333" t="s">
        <v>266</v>
      </c>
      <c r="C532" s="267" t="s">
        <v>675</v>
      </c>
      <c r="D532" s="267" t="s">
        <v>1223</v>
      </c>
      <c r="E532" s="82" t="s">
        <v>752</v>
      </c>
      <c r="F532" s="267" t="s">
        <v>932</v>
      </c>
      <c r="G532" s="82" t="s">
        <v>1130</v>
      </c>
      <c r="H532" s="82">
        <v>3</v>
      </c>
      <c r="I532" s="153">
        <v>80340</v>
      </c>
      <c r="J532" s="153">
        <v>10444.200000000001</v>
      </c>
      <c r="K532" s="153">
        <v>91000</v>
      </c>
      <c r="L532" s="153">
        <v>81000</v>
      </c>
      <c r="M532" s="153">
        <v>10530</v>
      </c>
      <c r="N532" s="153">
        <v>91530</v>
      </c>
      <c r="O532" s="82"/>
      <c r="P532" s="82" t="s">
        <v>2</v>
      </c>
      <c r="Q532" s="82" t="s">
        <v>1178</v>
      </c>
      <c r="R532" s="317">
        <v>44986</v>
      </c>
      <c r="S532" s="267" t="s">
        <v>1197</v>
      </c>
      <c r="T532" s="82"/>
      <c r="U532" s="82" t="s">
        <v>1176</v>
      </c>
      <c r="V532" s="239">
        <f t="shared" si="16"/>
        <v>2.8045454303140979E-6</v>
      </c>
    </row>
    <row r="533" spans="1:22" ht="24.9" customHeight="1" x14ac:dyDescent="0.3">
      <c r="A533" s="213">
        <f t="shared" si="17"/>
        <v>529</v>
      </c>
      <c r="B533" s="333" t="s">
        <v>266</v>
      </c>
      <c r="C533" s="267" t="s">
        <v>675</v>
      </c>
      <c r="D533" s="267" t="s">
        <v>1223</v>
      </c>
      <c r="E533" s="82" t="s">
        <v>752</v>
      </c>
      <c r="F533" s="267" t="s">
        <v>933</v>
      </c>
      <c r="G533" s="82" t="s">
        <v>1130</v>
      </c>
      <c r="H533" s="82">
        <v>3</v>
      </c>
      <c r="I533" s="153">
        <v>80340</v>
      </c>
      <c r="J533" s="153">
        <v>10444.200000000001</v>
      </c>
      <c r="K533" s="153">
        <v>91000</v>
      </c>
      <c r="L533" s="153">
        <v>81000</v>
      </c>
      <c r="M533" s="153">
        <v>10530</v>
      </c>
      <c r="N533" s="153">
        <v>91530</v>
      </c>
      <c r="O533" s="82"/>
      <c r="P533" s="82" t="s">
        <v>2</v>
      </c>
      <c r="Q533" s="82" t="s">
        <v>1178</v>
      </c>
      <c r="R533" s="317">
        <v>44986</v>
      </c>
      <c r="S533" s="267" t="s">
        <v>1197</v>
      </c>
      <c r="T533" s="82"/>
      <c r="U533" s="82" t="s">
        <v>1176</v>
      </c>
      <c r="V533" s="239">
        <f t="shared" si="16"/>
        <v>2.8045454303140979E-6</v>
      </c>
    </row>
    <row r="534" spans="1:22" ht="24.9" customHeight="1" x14ac:dyDescent="0.3">
      <c r="A534" s="213">
        <f t="shared" si="17"/>
        <v>530</v>
      </c>
      <c r="B534" s="333" t="s">
        <v>266</v>
      </c>
      <c r="C534" s="267" t="s">
        <v>675</v>
      </c>
      <c r="D534" s="267" t="s">
        <v>1223</v>
      </c>
      <c r="E534" s="82" t="s">
        <v>752</v>
      </c>
      <c r="F534" s="267" t="s">
        <v>934</v>
      </c>
      <c r="G534" s="82" t="s">
        <v>1130</v>
      </c>
      <c r="H534" s="82">
        <v>6</v>
      </c>
      <c r="I534" s="153">
        <v>74160</v>
      </c>
      <c r="J534" s="153">
        <v>9640.8000000000011</v>
      </c>
      <c r="K534" s="153">
        <v>84000</v>
      </c>
      <c r="L534" s="153">
        <v>75000</v>
      </c>
      <c r="M534" s="153">
        <v>9750</v>
      </c>
      <c r="N534" s="153">
        <v>84750</v>
      </c>
      <c r="O534" s="82"/>
      <c r="P534" s="82" t="s">
        <v>2</v>
      </c>
      <c r="Q534" s="82" t="s">
        <v>1178</v>
      </c>
      <c r="R534" s="317">
        <v>44986</v>
      </c>
      <c r="S534" s="267" t="s">
        <v>1197</v>
      </c>
      <c r="T534" s="82"/>
      <c r="U534" s="82" t="s">
        <v>1176</v>
      </c>
      <c r="V534" s="239">
        <f t="shared" si="16"/>
        <v>2.5888111664437827E-6</v>
      </c>
    </row>
    <row r="535" spans="1:22" ht="24.9" customHeight="1" x14ac:dyDescent="0.3">
      <c r="A535" s="213">
        <f t="shared" si="17"/>
        <v>531</v>
      </c>
      <c r="B535" s="333" t="s">
        <v>266</v>
      </c>
      <c r="C535" s="267" t="s">
        <v>675</v>
      </c>
      <c r="D535" s="267" t="s">
        <v>1223</v>
      </c>
      <c r="E535" s="82" t="s">
        <v>752</v>
      </c>
      <c r="F535" s="267" t="s">
        <v>935</v>
      </c>
      <c r="G535" s="82" t="s">
        <v>1130</v>
      </c>
      <c r="H535" s="82">
        <v>3</v>
      </c>
      <c r="I535" s="153">
        <v>67980</v>
      </c>
      <c r="J535" s="153">
        <v>8837.4</v>
      </c>
      <c r="K535" s="153">
        <v>77000</v>
      </c>
      <c r="L535" s="153">
        <v>68000</v>
      </c>
      <c r="M535" s="153">
        <v>8840</v>
      </c>
      <c r="N535" s="153">
        <v>76840</v>
      </c>
      <c r="O535" s="82"/>
      <c r="P535" s="82" t="s">
        <v>2</v>
      </c>
      <c r="Q535" s="82" t="s">
        <v>1178</v>
      </c>
      <c r="R535" s="317">
        <v>44986</v>
      </c>
      <c r="S535" s="267" t="s">
        <v>1197</v>
      </c>
      <c r="T535" s="82"/>
      <c r="U535" s="82" t="s">
        <v>1176</v>
      </c>
      <c r="V535" s="239">
        <f t="shared" si="16"/>
        <v>2.3730769025734676E-6</v>
      </c>
    </row>
    <row r="536" spans="1:22" ht="24.9" customHeight="1" x14ac:dyDescent="0.3">
      <c r="A536" s="213">
        <f t="shared" si="17"/>
        <v>532</v>
      </c>
      <c r="B536" s="267" t="s">
        <v>1319</v>
      </c>
      <c r="C536" s="267" t="s">
        <v>746</v>
      </c>
      <c r="D536" s="267" t="s">
        <v>1226</v>
      </c>
      <c r="E536" s="82" t="s">
        <v>1322</v>
      </c>
      <c r="F536" s="267" t="s">
        <v>936</v>
      </c>
      <c r="G536" s="82" t="s">
        <v>1167</v>
      </c>
      <c r="H536" s="82">
        <v>2</v>
      </c>
      <c r="I536" s="153">
        <v>67980</v>
      </c>
      <c r="J536" s="153">
        <v>8837.4</v>
      </c>
      <c r="K536" s="153">
        <v>77000</v>
      </c>
      <c r="L536" s="153">
        <v>68000</v>
      </c>
      <c r="M536" s="153">
        <v>8840</v>
      </c>
      <c r="N536" s="153">
        <v>76840</v>
      </c>
      <c r="O536" s="82"/>
      <c r="P536" s="82" t="s">
        <v>2</v>
      </c>
      <c r="Q536" s="82" t="s">
        <v>1178</v>
      </c>
      <c r="R536" s="317">
        <v>44986</v>
      </c>
      <c r="S536" s="267" t="s">
        <v>345</v>
      </c>
      <c r="T536" s="82"/>
      <c r="U536" s="82" t="s">
        <v>1176</v>
      </c>
      <c r="V536" s="239">
        <f t="shared" si="16"/>
        <v>2.3730769025734676E-6</v>
      </c>
    </row>
    <row r="537" spans="1:22" ht="24.9" customHeight="1" x14ac:dyDescent="0.3">
      <c r="A537" s="213">
        <f t="shared" si="17"/>
        <v>533</v>
      </c>
      <c r="B537" s="267" t="s">
        <v>1319</v>
      </c>
      <c r="C537" s="267" t="s">
        <v>746</v>
      </c>
      <c r="D537" s="267" t="s">
        <v>1226</v>
      </c>
      <c r="E537" s="82" t="s">
        <v>1322</v>
      </c>
      <c r="F537" s="267" t="s">
        <v>937</v>
      </c>
      <c r="G537" s="82" t="s">
        <v>1162</v>
      </c>
      <c r="H537" s="82">
        <v>8</v>
      </c>
      <c r="I537" s="153">
        <v>63448</v>
      </c>
      <c r="J537" s="153">
        <v>8248.24</v>
      </c>
      <c r="K537" s="153">
        <v>72000</v>
      </c>
      <c r="L537" s="153">
        <v>64000</v>
      </c>
      <c r="M537" s="153">
        <v>8320</v>
      </c>
      <c r="N537" s="153">
        <v>72320</v>
      </c>
      <c r="O537" s="82"/>
      <c r="P537" s="82" t="s">
        <v>2</v>
      </c>
      <c r="Q537" s="82" t="s">
        <v>1178</v>
      </c>
      <c r="R537" s="317">
        <v>44986</v>
      </c>
      <c r="S537" s="267" t="s">
        <v>345</v>
      </c>
      <c r="T537" s="82"/>
      <c r="U537" s="82" t="s">
        <v>1176</v>
      </c>
      <c r="V537" s="239">
        <f t="shared" si="16"/>
        <v>2.2189809998089568E-6</v>
      </c>
    </row>
    <row r="538" spans="1:22" ht="24.9" customHeight="1" x14ac:dyDescent="0.3">
      <c r="A538" s="213">
        <f t="shared" si="17"/>
        <v>534</v>
      </c>
      <c r="B538" s="333" t="s">
        <v>266</v>
      </c>
      <c r="C538" s="267" t="s">
        <v>675</v>
      </c>
      <c r="D538" s="267" t="s">
        <v>1232</v>
      </c>
      <c r="E538" s="82" t="s">
        <v>752</v>
      </c>
      <c r="F538" s="267" t="s">
        <v>938</v>
      </c>
      <c r="G538" s="82" t="s">
        <v>1168</v>
      </c>
      <c r="H538" s="82">
        <v>36</v>
      </c>
      <c r="I538" s="153">
        <v>60180.84</v>
      </c>
      <c r="J538" s="153">
        <v>7823.5091999999995</v>
      </c>
      <c r="K538" s="153">
        <v>69000</v>
      </c>
      <c r="L538" s="153">
        <v>61000</v>
      </c>
      <c r="M538" s="153">
        <v>7930</v>
      </c>
      <c r="N538" s="153">
        <v>68930</v>
      </c>
      <c r="O538" s="82"/>
      <c r="P538" s="82" t="s">
        <v>2</v>
      </c>
      <c r="Q538" s="82" t="s">
        <v>1178</v>
      </c>
      <c r="R538" s="317">
        <v>45078</v>
      </c>
      <c r="S538" s="267" t="s">
        <v>1211</v>
      </c>
      <c r="T538" s="82"/>
      <c r="U538" s="82" t="s">
        <v>1176</v>
      </c>
      <c r="V538" s="239">
        <f t="shared" si="16"/>
        <v>2.1265234581502502E-6</v>
      </c>
    </row>
    <row r="539" spans="1:22" ht="24.9" customHeight="1" x14ac:dyDescent="0.3">
      <c r="A539" s="213">
        <f t="shared" si="17"/>
        <v>535</v>
      </c>
      <c r="B539" s="267" t="s">
        <v>1319</v>
      </c>
      <c r="C539" s="267" t="s">
        <v>746</v>
      </c>
      <c r="D539" s="267" t="s">
        <v>1226</v>
      </c>
      <c r="E539" s="82" t="s">
        <v>1322</v>
      </c>
      <c r="F539" s="267" t="s">
        <v>939</v>
      </c>
      <c r="G539" s="82" t="s">
        <v>1167</v>
      </c>
      <c r="H539" s="82">
        <v>1</v>
      </c>
      <c r="I539" s="153">
        <v>59247.783600000002</v>
      </c>
      <c r="J539" s="153">
        <v>7702.2118680000003</v>
      </c>
      <c r="K539" s="153">
        <v>67000</v>
      </c>
      <c r="L539" s="153">
        <v>60000</v>
      </c>
      <c r="M539" s="153">
        <v>7800</v>
      </c>
      <c r="N539" s="153">
        <v>67800</v>
      </c>
      <c r="O539" s="82"/>
      <c r="P539" s="82" t="s">
        <v>2</v>
      </c>
      <c r="Q539" s="82" t="s">
        <v>1178</v>
      </c>
      <c r="R539" s="317">
        <v>44986</v>
      </c>
      <c r="S539" s="267" t="s">
        <v>345</v>
      </c>
      <c r="T539" s="82"/>
      <c r="U539" s="82" t="s">
        <v>1176</v>
      </c>
      <c r="V539" s="239">
        <f t="shared" si="16"/>
        <v>2.0648850970444459E-6</v>
      </c>
    </row>
    <row r="540" spans="1:22" ht="24.9" customHeight="1" x14ac:dyDescent="0.3">
      <c r="A540" s="213">
        <f t="shared" si="17"/>
        <v>536</v>
      </c>
      <c r="B540" s="333" t="s">
        <v>266</v>
      </c>
      <c r="C540" s="267" t="s">
        <v>675</v>
      </c>
      <c r="D540" s="267" t="s">
        <v>1223</v>
      </c>
      <c r="E540" s="82" t="s">
        <v>752</v>
      </c>
      <c r="F540" s="267" t="s">
        <v>940</v>
      </c>
      <c r="G540" s="82" t="s">
        <v>1130</v>
      </c>
      <c r="H540" s="82">
        <v>1</v>
      </c>
      <c r="I540" s="153">
        <v>57680</v>
      </c>
      <c r="J540" s="153">
        <v>7498.4000000000005</v>
      </c>
      <c r="K540" s="153">
        <v>66000</v>
      </c>
      <c r="L540" s="153">
        <v>58000</v>
      </c>
      <c r="M540" s="153">
        <v>7540</v>
      </c>
      <c r="N540" s="153">
        <v>65540</v>
      </c>
      <c r="O540" s="82"/>
      <c r="P540" s="82" t="s">
        <v>2</v>
      </c>
      <c r="Q540" s="82" t="s">
        <v>1178</v>
      </c>
      <c r="R540" s="317">
        <v>44986</v>
      </c>
      <c r="S540" s="267" t="s">
        <v>1197</v>
      </c>
      <c r="T540" s="82"/>
      <c r="U540" s="82" t="s">
        <v>1176</v>
      </c>
      <c r="V540" s="239">
        <f t="shared" si="16"/>
        <v>2.0340659164915436E-6</v>
      </c>
    </row>
    <row r="541" spans="1:22" ht="24.9" customHeight="1" x14ac:dyDescent="0.3">
      <c r="A541" s="213">
        <f t="shared" si="17"/>
        <v>537</v>
      </c>
      <c r="B541" s="267" t="s">
        <v>1319</v>
      </c>
      <c r="C541" s="267" t="s">
        <v>746</v>
      </c>
      <c r="D541" s="267" t="s">
        <v>1226</v>
      </c>
      <c r="E541" s="82" t="s">
        <v>1322</v>
      </c>
      <c r="F541" s="267" t="s">
        <v>941</v>
      </c>
      <c r="G541" s="82" t="s">
        <v>1162</v>
      </c>
      <c r="H541" s="82">
        <v>8</v>
      </c>
      <c r="I541" s="153">
        <v>57814.000000000007</v>
      </c>
      <c r="J541" s="153">
        <v>7515.8200000000015</v>
      </c>
      <c r="K541" s="153">
        <v>66000</v>
      </c>
      <c r="L541" s="153">
        <v>58000</v>
      </c>
      <c r="M541" s="153">
        <v>7540</v>
      </c>
      <c r="N541" s="153">
        <v>65540</v>
      </c>
      <c r="O541" s="82"/>
      <c r="P541" s="82" t="s">
        <v>2</v>
      </c>
      <c r="Q541" s="82" t="s">
        <v>1178</v>
      </c>
      <c r="R541" s="317">
        <v>44986</v>
      </c>
      <c r="S541" s="267" t="s">
        <v>345</v>
      </c>
      <c r="T541" s="82"/>
      <c r="U541" s="82" t="s">
        <v>1176</v>
      </c>
      <c r="V541" s="239">
        <f t="shared" si="16"/>
        <v>2.0340659164915436E-6</v>
      </c>
    </row>
    <row r="542" spans="1:22" ht="24.9" customHeight="1" x14ac:dyDescent="0.3">
      <c r="A542" s="213">
        <f t="shared" si="17"/>
        <v>538</v>
      </c>
      <c r="B542" s="267" t="s">
        <v>1319</v>
      </c>
      <c r="C542" s="267" t="s">
        <v>746</v>
      </c>
      <c r="D542" s="267" t="s">
        <v>1226</v>
      </c>
      <c r="E542" s="82" t="s">
        <v>1322</v>
      </c>
      <c r="F542" s="267" t="s">
        <v>942</v>
      </c>
      <c r="G542" s="82" t="s">
        <v>1162</v>
      </c>
      <c r="H542" s="82">
        <v>36</v>
      </c>
      <c r="I542" s="153">
        <v>56717.999999999993</v>
      </c>
      <c r="J542" s="153">
        <v>7373.3399999999992</v>
      </c>
      <c r="K542" s="153">
        <v>65000</v>
      </c>
      <c r="L542" s="153">
        <v>57000</v>
      </c>
      <c r="M542" s="153">
        <v>7410</v>
      </c>
      <c r="N542" s="153">
        <v>64410</v>
      </c>
      <c r="O542" s="82"/>
      <c r="P542" s="82" t="s">
        <v>2</v>
      </c>
      <c r="Q542" s="82" t="s">
        <v>1178</v>
      </c>
      <c r="R542" s="317">
        <v>44986</v>
      </c>
      <c r="S542" s="267" t="s">
        <v>345</v>
      </c>
      <c r="T542" s="82"/>
      <c r="U542" s="82" t="s">
        <v>1176</v>
      </c>
      <c r="V542" s="239">
        <f t="shared" si="16"/>
        <v>2.0032467359386412E-6</v>
      </c>
    </row>
    <row r="543" spans="1:22" ht="24.9" customHeight="1" x14ac:dyDescent="0.3">
      <c r="A543" s="213">
        <f t="shared" si="17"/>
        <v>539</v>
      </c>
      <c r="B543" s="267" t="s">
        <v>1319</v>
      </c>
      <c r="C543" s="267" t="s">
        <v>746</v>
      </c>
      <c r="D543" s="267" t="s">
        <v>1226</v>
      </c>
      <c r="E543" s="82" t="s">
        <v>1322</v>
      </c>
      <c r="F543" s="267" t="s">
        <v>943</v>
      </c>
      <c r="G543" s="82" t="s">
        <v>1162</v>
      </c>
      <c r="H543" s="82">
        <v>8</v>
      </c>
      <c r="I543" s="153">
        <v>53560</v>
      </c>
      <c r="J543" s="153">
        <v>6962.8</v>
      </c>
      <c r="K543" s="153">
        <v>61000</v>
      </c>
      <c r="L543" s="153">
        <v>54000</v>
      </c>
      <c r="M543" s="153">
        <v>7020</v>
      </c>
      <c r="N543" s="153">
        <v>61020</v>
      </c>
      <c r="O543" s="82"/>
      <c r="P543" s="82" t="s">
        <v>2</v>
      </c>
      <c r="Q543" s="82" t="s">
        <v>1178</v>
      </c>
      <c r="R543" s="317">
        <v>44986</v>
      </c>
      <c r="S543" s="267" t="s">
        <v>345</v>
      </c>
      <c r="T543" s="82"/>
      <c r="U543" s="82" t="s">
        <v>1176</v>
      </c>
      <c r="V543" s="239">
        <f t="shared" si="16"/>
        <v>1.8799700137270327E-6</v>
      </c>
    </row>
    <row r="544" spans="1:22" ht="24.9" customHeight="1" x14ac:dyDescent="0.3">
      <c r="A544" s="213">
        <f t="shared" si="17"/>
        <v>540</v>
      </c>
      <c r="B544" s="333" t="s">
        <v>266</v>
      </c>
      <c r="C544" s="267" t="s">
        <v>675</v>
      </c>
      <c r="D544" s="267" t="s">
        <v>1215</v>
      </c>
      <c r="E544" s="82" t="s">
        <v>752</v>
      </c>
      <c r="F544" s="267" t="s">
        <v>926</v>
      </c>
      <c r="G544" s="82" t="s">
        <v>1169</v>
      </c>
      <c r="H544" s="82">
        <v>1</v>
      </c>
      <c r="I544" s="153">
        <v>53525.9</v>
      </c>
      <c r="J544" s="153">
        <v>6958.3670000000002</v>
      </c>
      <c r="K544" s="153">
        <v>61000</v>
      </c>
      <c r="L544" s="153">
        <v>54000</v>
      </c>
      <c r="M544" s="153">
        <v>7020</v>
      </c>
      <c r="N544" s="153">
        <v>61020</v>
      </c>
      <c r="O544" s="82"/>
      <c r="P544" s="82" t="s">
        <v>2</v>
      </c>
      <c r="Q544" s="82" t="s">
        <v>1178</v>
      </c>
      <c r="R544" s="317">
        <v>45017</v>
      </c>
      <c r="S544" s="267" t="s">
        <v>345</v>
      </c>
      <c r="T544" s="82"/>
      <c r="U544" s="82" t="s">
        <v>1176</v>
      </c>
      <c r="V544" s="239">
        <f t="shared" si="16"/>
        <v>1.8799700137270327E-6</v>
      </c>
    </row>
    <row r="545" spans="1:22" ht="24.9" customHeight="1" x14ac:dyDescent="0.3">
      <c r="A545" s="213">
        <f t="shared" si="17"/>
        <v>541</v>
      </c>
      <c r="B545" s="333" t="s">
        <v>266</v>
      </c>
      <c r="C545" s="267" t="s">
        <v>675</v>
      </c>
      <c r="D545" s="267" t="s">
        <v>1223</v>
      </c>
      <c r="E545" s="82" t="s">
        <v>752</v>
      </c>
      <c r="F545" s="267" t="s">
        <v>944</v>
      </c>
      <c r="G545" s="82" t="s">
        <v>1170</v>
      </c>
      <c r="H545" s="82">
        <v>2</v>
      </c>
      <c r="I545" s="153">
        <v>45320</v>
      </c>
      <c r="J545" s="153">
        <v>5891.6</v>
      </c>
      <c r="K545" s="153">
        <v>52000</v>
      </c>
      <c r="L545" s="153">
        <v>46000</v>
      </c>
      <c r="M545" s="153">
        <v>5980</v>
      </c>
      <c r="N545" s="153">
        <v>51980</v>
      </c>
      <c r="O545" s="82"/>
      <c r="P545" s="82" t="s">
        <v>2</v>
      </c>
      <c r="Q545" s="82" t="s">
        <v>1178</v>
      </c>
      <c r="R545" s="317">
        <v>44986</v>
      </c>
      <c r="S545" s="267" t="s">
        <v>1197</v>
      </c>
      <c r="T545" s="82"/>
      <c r="U545" s="82" t="s">
        <v>1176</v>
      </c>
      <c r="V545" s="239">
        <f t="shared" si="16"/>
        <v>1.6025973887509131E-6</v>
      </c>
    </row>
    <row r="546" spans="1:22" ht="24.9" customHeight="1" x14ac:dyDescent="0.3">
      <c r="A546" s="213">
        <f t="shared" si="17"/>
        <v>542</v>
      </c>
      <c r="B546" s="333" t="s">
        <v>266</v>
      </c>
      <c r="C546" s="267" t="s">
        <v>675</v>
      </c>
      <c r="D546" s="267" t="s">
        <v>1223</v>
      </c>
      <c r="E546" s="82" t="s">
        <v>752</v>
      </c>
      <c r="F546" s="267" t="s">
        <v>945</v>
      </c>
      <c r="G546" s="82" t="s">
        <v>1130</v>
      </c>
      <c r="H546" s="82">
        <v>2</v>
      </c>
      <c r="I546" s="153">
        <v>43260</v>
      </c>
      <c r="J546" s="153">
        <v>5623.8</v>
      </c>
      <c r="K546" s="153">
        <v>49000</v>
      </c>
      <c r="L546" s="153">
        <v>44000</v>
      </c>
      <c r="M546" s="153">
        <v>5720</v>
      </c>
      <c r="N546" s="153">
        <v>49720</v>
      </c>
      <c r="O546" s="82"/>
      <c r="P546" s="82" t="s">
        <v>2</v>
      </c>
      <c r="Q546" s="82" t="s">
        <v>1178</v>
      </c>
      <c r="R546" s="317">
        <v>44986</v>
      </c>
      <c r="S546" s="267" t="s">
        <v>1197</v>
      </c>
      <c r="T546" s="82"/>
      <c r="U546" s="82" t="s">
        <v>1176</v>
      </c>
      <c r="V546" s="239">
        <f t="shared" si="16"/>
        <v>1.5101398470922065E-6</v>
      </c>
    </row>
    <row r="547" spans="1:22" ht="24.9" customHeight="1" x14ac:dyDescent="0.3">
      <c r="A547" s="213">
        <f t="shared" si="17"/>
        <v>543</v>
      </c>
      <c r="B547" s="267" t="s">
        <v>1319</v>
      </c>
      <c r="C547" s="267" t="s">
        <v>746</v>
      </c>
      <c r="D547" s="267" t="s">
        <v>1226</v>
      </c>
      <c r="E547" s="82" t="s">
        <v>1322</v>
      </c>
      <c r="F547" s="267" t="s">
        <v>942</v>
      </c>
      <c r="G547" s="82" t="s">
        <v>1162</v>
      </c>
      <c r="H547" s="82">
        <v>36</v>
      </c>
      <c r="I547" s="153">
        <v>38223</v>
      </c>
      <c r="J547" s="153">
        <v>4968.99</v>
      </c>
      <c r="K547" s="153">
        <v>44000</v>
      </c>
      <c r="L547" s="153">
        <v>39000</v>
      </c>
      <c r="M547" s="153">
        <v>5070</v>
      </c>
      <c r="N547" s="153">
        <v>44070</v>
      </c>
      <c r="O547" s="82"/>
      <c r="P547" s="82" t="s">
        <v>2</v>
      </c>
      <c r="Q547" s="82" t="s">
        <v>1178</v>
      </c>
      <c r="R547" s="317">
        <v>44986</v>
      </c>
      <c r="S547" s="267" t="s">
        <v>345</v>
      </c>
      <c r="T547" s="82"/>
      <c r="U547" s="82" t="s">
        <v>1176</v>
      </c>
      <c r="V547" s="239">
        <f t="shared" si="16"/>
        <v>1.3560439443276956E-6</v>
      </c>
    </row>
    <row r="548" spans="1:22" ht="24.9" customHeight="1" x14ac:dyDescent="0.3">
      <c r="A548" s="213">
        <f t="shared" si="17"/>
        <v>544</v>
      </c>
      <c r="B548" s="267" t="s">
        <v>1319</v>
      </c>
      <c r="C548" s="267" t="s">
        <v>746</v>
      </c>
      <c r="D548" s="267" t="s">
        <v>1226</v>
      </c>
      <c r="E548" s="82" t="s">
        <v>1322</v>
      </c>
      <c r="F548" s="267" t="s">
        <v>946</v>
      </c>
      <c r="G548" s="82" t="s">
        <v>1162</v>
      </c>
      <c r="H548" s="82">
        <v>36</v>
      </c>
      <c r="I548" s="153">
        <v>33291.000000000007</v>
      </c>
      <c r="J548" s="153">
        <v>4327.8300000000008</v>
      </c>
      <c r="K548" s="153">
        <v>38000</v>
      </c>
      <c r="L548" s="153">
        <v>34000</v>
      </c>
      <c r="M548" s="153">
        <v>4420</v>
      </c>
      <c r="N548" s="153">
        <v>38420</v>
      </c>
      <c r="O548" s="82"/>
      <c r="P548" s="82" t="s">
        <v>2</v>
      </c>
      <c r="Q548" s="82" t="s">
        <v>1178</v>
      </c>
      <c r="R548" s="317">
        <v>44986</v>
      </c>
      <c r="S548" s="267" t="s">
        <v>345</v>
      </c>
      <c r="T548" s="82"/>
      <c r="U548" s="82" t="s">
        <v>1176</v>
      </c>
      <c r="V548" s="239">
        <f t="shared" si="16"/>
        <v>1.1711288610102826E-6</v>
      </c>
    </row>
    <row r="549" spans="1:22" ht="24.9" customHeight="1" x14ac:dyDescent="0.3">
      <c r="A549" s="213">
        <f t="shared" si="17"/>
        <v>545</v>
      </c>
      <c r="B549" s="267" t="s">
        <v>1319</v>
      </c>
      <c r="C549" s="267" t="s">
        <v>746</v>
      </c>
      <c r="D549" s="267" t="s">
        <v>1226</v>
      </c>
      <c r="E549" s="82" t="s">
        <v>1322</v>
      </c>
      <c r="F549" s="267" t="s">
        <v>947</v>
      </c>
      <c r="G549" s="82" t="s">
        <v>1167</v>
      </c>
      <c r="H549" s="82">
        <v>2</v>
      </c>
      <c r="I549" s="153">
        <v>32960</v>
      </c>
      <c r="J549" s="153">
        <v>4284.8</v>
      </c>
      <c r="K549" s="153">
        <v>38000</v>
      </c>
      <c r="L549" s="153">
        <v>33000</v>
      </c>
      <c r="M549" s="153">
        <v>4290</v>
      </c>
      <c r="N549" s="153">
        <v>37290</v>
      </c>
      <c r="O549" s="82"/>
      <c r="P549" s="82" t="s">
        <v>2</v>
      </c>
      <c r="Q549" s="82" t="s">
        <v>1178</v>
      </c>
      <c r="R549" s="317">
        <v>44986</v>
      </c>
      <c r="S549" s="267" t="s">
        <v>345</v>
      </c>
      <c r="T549" s="82"/>
      <c r="U549" s="82" t="s">
        <v>1176</v>
      </c>
      <c r="V549" s="239">
        <f t="shared" si="16"/>
        <v>1.1711288610102826E-6</v>
      </c>
    </row>
    <row r="550" spans="1:22" ht="24.9" customHeight="1" x14ac:dyDescent="0.3">
      <c r="A550" s="213">
        <f t="shared" si="17"/>
        <v>546</v>
      </c>
      <c r="B550" s="333" t="s">
        <v>266</v>
      </c>
      <c r="C550" s="267" t="s">
        <v>675</v>
      </c>
      <c r="D550" s="267" t="s">
        <v>1233</v>
      </c>
      <c r="E550" s="82" t="s">
        <v>752</v>
      </c>
      <c r="F550" s="267" t="s">
        <v>948</v>
      </c>
      <c r="G550" s="82" t="s">
        <v>1171</v>
      </c>
      <c r="H550" s="82">
        <v>2</v>
      </c>
      <c r="I550" s="153">
        <v>32671.599999999999</v>
      </c>
      <c r="J550" s="153">
        <v>4247.308</v>
      </c>
      <c r="K550" s="153">
        <v>37000</v>
      </c>
      <c r="L550" s="153">
        <v>33000</v>
      </c>
      <c r="M550" s="153">
        <v>4290</v>
      </c>
      <c r="N550" s="153">
        <v>37290</v>
      </c>
      <c r="O550" s="82"/>
      <c r="P550" s="82" t="s">
        <v>2</v>
      </c>
      <c r="Q550" s="82" t="s">
        <v>1178</v>
      </c>
      <c r="R550" s="317">
        <v>44986</v>
      </c>
      <c r="S550" s="267" t="s">
        <v>345</v>
      </c>
      <c r="T550" s="82"/>
      <c r="U550" s="82" t="s">
        <v>1176</v>
      </c>
      <c r="V550" s="239">
        <f t="shared" si="16"/>
        <v>1.1403096804573805E-6</v>
      </c>
    </row>
    <row r="551" spans="1:22" ht="24.9" customHeight="1" x14ac:dyDescent="0.3">
      <c r="A551" s="213">
        <f t="shared" si="17"/>
        <v>547</v>
      </c>
      <c r="B551" s="267" t="s">
        <v>1319</v>
      </c>
      <c r="C551" s="267" t="s">
        <v>746</v>
      </c>
      <c r="D551" s="267" t="s">
        <v>1226</v>
      </c>
      <c r="E551" s="82" t="s">
        <v>1322</v>
      </c>
      <c r="F551" s="267" t="s">
        <v>949</v>
      </c>
      <c r="G551" s="82" t="s">
        <v>1162</v>
      </c>
      <c r="H551" s="82">
        <v>8</v>
      </c>
      <c r="I551" s="153">
        <v>32136</v>
      </c>
      <c r="J551" s="153">
        <v>4177.68</v>
      </c>
      <c r="K551" s="153">
        <v>37000</v>
      </c>
      <c r="L551" s="153">
        <v>33000</v>
      </c>
      <c r="M551" s="153">
        <v>4290</v>
      </c>
      <c r="N551" s="153">
        <v>37290</v>
      </c>
      <c r="O551" s="82"/>
      <c r="P551" s="82" t="s">
        <v>2</v>
      </c>
      <c r="Q551" s="82" t="s">
        <v>1178</v>
      </c>
      <c r="R551" s="317">
        <v>44986</v>
      </c>
      <c r="S551" s="267" t="s">
        <v>345</v>
      </c>
      <c r="T551" s="82"/>
      <c r="U551" s="82" t="s">
        <v>1176</v>
      </c>
      <c r="V551" s="239">
        <f t="shared" si="16"/>
        <v>1.1403096804573805E-6</v>
      </c>
    </row>
    <row r="552" spans="1:22" ht="24.9" customHeight="1" x14ac:dyDescent="0.3">
      <c r="A552" s="213">
        <f t="shared" si="17"/>
        <v>548</v>
      </c>
      <c r="B552" s="267" t="s">
        <v>1319</v>
      </c>
      <c r="C552" s="267" t="s">
        <v>746</v>
      </c>
      <c r="D552" s="267" t="s">
        <v>1226</v>
      </c>
      <c r="E552" s="82" t="s">
        <v>1322</v>
      </c>
      <c r="F552" s="267" t="s">
        <v>950</v>
      </c>
      <c r="G552" s="82" t="s">
        <v>1167</v>
      </c>
      <c r="H552" s="82">
        <v>2</v>
      </c>
      <c r="I552" s="153">
        <v>30991.113982300889</v>
      </c>
      <c r="J552" s="153">
        <v>4028.8448176991155</v>
      </c>
      <c r="K552" s="153">
        <v>36000</v>
      </c>
      <c r="L552" s="153">
        <v>31000</v>
      </c>
      <c r="M552" s="153">
        <v>4030</v>
      </c>
      <c r="N552" s="153">
        <v>35030</v>
      </c>
      <c r="O552" s="82"/>
      <c r="P552" s="82" t="s">
        <v>2</v>
      </c>
      <c r="Q552" s="82" t="s">
        <v>1178</v>
      </c>
      <c r="R552" s="317">
        <v>44986</v>
      </c>
      <c r="S552" s="267" t="s">
        <v>345</v>
      </c>
      <c r="T552" s="82"/>
      <c r="U552" s="82" t="s">
        <v>1176</v>
      </c>
      <c r="V552" s="239">
        <f t="shared" si="16"/>
        <v>1.1094904999044784E-6</v>
      </c>
    </row>
    <row r="553" spans="1:22" ht="24.9" customHeight="1" x14ac:dyDescent="0.3">
      <c r="A553" s="213">
        <f t="shared" si="17"/>
        <v>549</v>
      </c>
      <c r="B553" s="267" t="s">
        <v>1319</v>
      </c>
      <c r="C553" s="267" t="s">
        <v>746</v>
      </c>
      <c r="D553" s="267" t="s">
        <v>1226</v>
      </c>
      <c r="E553" s="82" t="s">
        <v>1322</v>
      </c>
      <c r="F553" s="267" t="s">
        <v>951</v>
      </c>
      <c r="G553" s="82" t="s">
        <v>1167</v>
      </c>
      <c r="H553" s="82">
        <v>50</v>
      </c>
      <c r="I553" s="153">
        <v>29612.5</v>
      </c>
      <c r="J553" s="153">
        <v>3849.625</v>
      </c>
      <c r="K553" s="153">
        <v>34000</v>
      </c>
      <c r="L553" s="153">
        <v>30000</v>
      </c>
      <c r="M553" s="153">
        <v>3900</v>
      </c>
      <c r="N553" s="153">
        <v>33900</v>
      </c>
      <c r="O553" s="82"/>
      <c r="P553" s="82" t="s">
        <v>2</v>
      </c>
      <c r="Q553" s="82" t="s">
        <v>1178</v>
      </c>
      <c r="R553" s="317">
        <v>44986</v>
      </c>
      <c r="S553" s="267" t="s">
        <v>345</v>
      </c>
      <c r="T553" s="82"/>
      <c r="U553" s="82" t="s">
        <v>1176</v>
      </c>
      <c r="V553" s="239">
        <f t="shared" si="16"/>
        <v>1.0478521387986739E-6</v>
      </c>
    </row>
    <row r="554" spans="1:22" ht="24.9" customHeight="1" x14ac:dyDescent="0.3">
      <c r="A554" s="213">
        <f t="shared" si="17"/>
        <v>550</v>
      </c>
      <c r="B554" s="267" t="s">
        <v>1319</v>
      </c>
      <c r="C554" s="267" t="s">
        <v>746</v>
      </c>
      <c r="D554" s="267" t="s">
        <v>1226</v>
      </c>
      <c r="E554" s="82" t="s">
        <v>1322</v>
      </c>
      <c r="F554" s="267" t="s">
        <v>952</v>
      </c>
      <c r="G554" s="82" t="s">
        <v>1162</v>
      </c>
      <c r="H554" s="82">
        <v>36</v>
      </c>
      <c r="I554" s="153">
        <v>28852.199999999997</v>
      </c>
      <c r="J554" s="153">
        <v>3750.7859999999996</v>
      </c>
      <c r="K554" s="153">
        <v>33000</v>
      </c>
      <c r="L554" s="153">
        <v>29000</v>
      </c>
      <c r="M554" s="153">
        <v>3770</v>
      </c>
      <c r="N554" s="153">
        <v>32770</v>
      </c>
      <c r="O554" s="82"/>
      <c r="P554" s="82" t="s">
        <v>2</v>
      </c>
      <c r="Q554" s="82" t="s">
        <v>1178</v>
      </c>
      <c r="R554" s="317">
        <v>44986</v>
      </c>
      <c r="S554" s="267" t="s">
        <v>345</v>
      </c>
      <c r="T554" s="82"/>
      <c r="U554" s="82" t="s">
        <v>1176</v>
      </c>
      <c r="V554" s="239">
        <f t="shared" si="16"/>
        <v>1.0170329582457718E-6</v>
      </c>
    </row>
    <row r="555" spans="1:22" ht="24.9" customHeight="1" x14ac:dyDescent="0.3">
      <c r="A555" s="213">
        <f t="shared" si="17"/>
        <v>551</v>
      </c>
      <c r="B555" s="267" t="s">
        <v>1319</v>
      </c>
      <c r="C555" s="267" t="s">
        <v>746</v>
      </c>
      <c r="D555" s="267" t="s">
        <v>1226</v>
      </c>
      <c r="E555" s="82" t="s">
        <v>1322</v>
      </c>
      <c r="F555" s="267" t="s">
        <v>953</v>
      </c>
      <c r="G555" s="82" t="s">
        <v>1162</v>
      </c>
      <c r="H555" s="82">
        <v>36</v>
      </c>
      <c r="I555" s="153">
        <v>27126.000000000004</v>
      </c>
      <c r="J555" s="153">
        <v>3526.3800000000006</v>
      </c>
      <c r="K555" s="153">
        <v>31000</v>
      </c>
      <c r="L555" s="153">
        <v>28000</v>
      </c>
      <c r="M555" s="153">
        <v>3640</v>
      </c>
      <c r="N555" s="153">
        <v>31640</v>
      </c>
      <c r="O555" s="82"/>
      <c r="P555" s="82" t="s">
        <v>2</v>
      </c>
      <c r="Q555" s="82" t="s">
        <v>1178</v>
      </c>
      <c r="R555" s="317">
        <v>44986</v>
      </c>
      <c r="S555" s="267" t="s">
        <v>345</v>
      </c>
      <c r="T555" s="82"/>
      <c r="U555" s="82" t="s">
        <v>1176</v>
      </c>
      <c r="V555" s="239">
        <f t="shared" si="16"/>
        <v>9.5539459713996752E-7</v>
      </c>
    </row>
    <row r="556" spans="1:22" ht="24.9" customHeight="1" x14ac:dyDescent="0.3">
      <c r="A556" s="213">
        <f t="shared" si="17"/>
        <v>552</v>
      </c>
      <c r="B556" s="267" t="s">
        <v>1319</v>
      </c>
      <c r="C556" s="267" t="s">
        <v>746</v>
      </c>
      <c r="D556" s="267" t="s">
        <v>1226</v>
      </c>
      <c r="E556" s="82" t="s">
        <v>1322</v>
      </c>
      <c r="F556" s="267" t="s">
        <v>954</v>
      </c>
      <c r="G556" s="82" t="s">
        <v>1162</v>
      </c>
      <c r="H556" s="82">
        <v>8</v>
      </c>
      <c r="I556" s="153">
        <v>24720</v>
      </c>
      <c r="J556" s="153">
        <v>3213.6</v>
      </c>
      <c r="K556" s="153">
        <v>28000</v>
      </c>
      <c r="L556" s="153">
        <v>25000</v>
      </c>
      <c r="M556" s="153">
        <v>3250</v>
      </c>
      <c r="N556" s="153">
        <v>28250</v>
      </c>
      <c r="O556" s="82"/>
      <c r="P556" s="82" t="s">
        <v>2</v>
      </c>
      <c r="Q556" s="82" t="s">
        <v>1178</v>
      </c>
      <c r="R556" s="317">
        <v>44986</v>
      </c>
      <c r="S556" s="267" t="s">
        <v>345</v>
      </c>
      <c r="T556" s="82"/>
      <c r="U556" s="82" t="s">
        <v>1176</v>
      </c>
      <c r="V556" s="239">
        <f t="shared" si="16"/>
        <v>8.6293705548126091E-7</v>
      </c>
    </row>
    <row r="557" spans="1:22" ht="24.9" customHeight="1" x14ac:dyDescent="0.3">
      <c r="A557" s="213">
        <f t="shared" si="17"/>
        <v>553</v>
      </c>
      <c r="B557" s="267" t="s">
        <v>1319</v>
      </c>
      <c r="C557" s="267" t="s">
        <v>746</v>
      </c>
      <c r="D557" s="267" t="s">
        <v>1226</v>
      </c>
      <c r="E557" s="82" t="s">
        <v>1322</v>
      </c>
      <c r="F557" s="267" t="s">
        <v>955</v>
      </c>
      <c r="G557" s="82" t="s">
        <v>1172</v>
      </c>
      <c r="H557" s="82">
        <v>8</v>
      </c>
      <c r="I557" s="153">
        <v>22248.000000000004</v>
      </c>
      <c r="J557" s="153">
        <v>2892.2400000000007</v>
      </c>
      <c r="K557" s="153">
        <v>26000</v>
      </c>
      <c r="L557" s="153">
        <v>23000</v>
      </c>
      <c r="M557" s="153">
        <v>2990</v>
      </c>
      <c r="N557" s="153">
        <v>25990</v>
      </c>
      <c r="O557" s="82"/>
      <c r="P557" s="82" t="s">
        <v>2</v>
      </c>
      <c r="Q557" s="82" t="s">
        <v>1178</v>
      </c>
      <c r="R557" s="317">
        <v>44986</v>
      </c>
      <c r="S557" s="267" t="s">
        <v>345</v>
      </c>
      <c r="T557" s="82"/>
      <c r="U557" s="82" t="s">
        <v>1176</v>
      </c>
      <c r="V557" s="239">
        <f t="shared" si="16"/>
        <v>8.0129869437545655E-7</v>
      </c>
    </row>
    <row r="558" spans="1:22" ht="24.9" customHeight="1" x14ac:dyDescent="0.3">
      <c r="A558" s="213">
        <f t="shared" si="17"/>
        <v>554</v>
      </c>
      <c r="B558" s="267" t="s">
        <v>1319</v>
      </c>
      <c r="C558" s="267" t="s">
        <v>746</v>
      </c>
      <c r="D558" s="267" t="s">
        <v>1226</v>
      </c>
      <c r="E558" s="82" t="s">
        <v>1322</v>
      </c>
      <c r="F558" s="267" t="s">
        <v>956</v>
      </c>
      <c r="G558" s="82" t="s">
        <v>1162</v>
      </c>
      <c r="H558" s="82">
        <v>8</v>
      </c>
      <c r="I558" s="153">
        <v>21424.000000000004</v>
      </c>
      <c r="J558" s="153">
        <v>2785.1200000000003</v>
      </c>
      <c r="K558" s="153">
        <v>25000</v>
      </c>
      <c r="L558" s="153">
        <v>22000</v>
      </c>
      <c r="M558" s="153">
        <v>2860</v>
      </c>
      <c r="N558" s="153">
        <v>24860</v>
      </c>
      <c r="O558" s="82"/>
      <c r="P558" s="82" t="s">
        <v>2</v>
      </c>
      <c r="Q558" s="82" t="s">
        <v>1178</v>
      </c>
      <c r="R558" s="317">
        <v>44986</v>
      </c>
      <c r="S558" s="267" t="s">
        <v>345</v>
      </c>
      <c r="T558" s="82"/>
      <c r="U558" s="82" t="s">
        <v>1176</v>
      </c>
      <c r="V558" s="239">
        <f t="shared" si="16"/>
        <v>7.7047951382255442E-7</v>
      </c>
    </row>
    <row r="559" spans="1:22" ht="24.9" customHeight="1" x14ac:dyDescent="0.3">
      <c r="A559" s="213">
        <f t="shared" si="17"/>
        <v>555</v>
      </c>
      <c r="B559" s="267" t="s">
        <v>1319</v>
      </c>
      <c r="C559" s="267" t="s">
        <v>746</v>
      </c>
      <c r="D559" s="267" t="s">
        <v>1226</v>
      </c>
      <c r="E559" s="82" t="s">
        <v>1322</v>
      </c>
      <c r="F559" s="267" t="s">
        <v>957</v>
      </c>
      <c r="G559" s="82" t="s">
        <v>1162</v>
      </c>
      <c r="H559" s="82">
        <v>8</v>
      </c>
      <c r="I559" s="153">
        <v>19776</v>
      </c>
      <c r="J559" s="153">
        <v>2570.88</v>
      </c>
      <c r="K559" s="153">
        <v>23000</v>
      </c>
      <c r="L559" s="153">
        <v>20000</v>
      </c>
      <c r="M559" s="153">
        <v>2600</v>
      </c>
      <c r="N559" s="153">
        <v>22600</v>
      </c>
      <c r="O559" s="82"/>
      <c r="P559" s="82" t="s">
        <v>2</v>
      </c>
      <c r="Q559" s="82" t="s">
        <v>1178</v>
      </c>
      <c r="R559" s="317">
        <v>44986</v>
      </c>
      <c r="S559" s="267" t="s">
        <v>345</v>
      </c>
      <c r="T559" s="82"/>
      <c r="U559" s="82" t="s">
        <v>1176</v>
      </c>
      <c r="V559" s="239">
        <f t="shared" si="16"/>
        <v>7.0884115271675005E-7</v>
      </c>
    </row>
    <row r="560" spans="1:22" ht="24.9" customHeight="1" x14ac:dyDescent="0.3">
      <c r="A560" s="213">
        <f t="shared" si="17"/>
        <v>556</v>
      </c>
      <c r="B560" s="267" t="s">
        <v>1319</v>
      </c>
      <c r="C560" s="267" t="s">
        <v>746</v>
      </c>
      <c r="D560" s="267" t="s">
        <v>1226</v>
      </c>
      <c r="E560" s="82" t="s">
        <v>1322</v>
      </c>
      <c r="F560" s="267" t="s">
        <v>958</v>
      </c>
      <c r="G560" s="82" t="s">
        <v>1162</v>
      </c>
      <c r="H560" s="82">
        <v>5</v>
      </c>
      <c r="I560" s="153">
        <v>15450</v>
      </c>
      <c r="J560" s="153">
        <v>2008.5</v>
      </c>
      <c r="K560" s="153">
        <v>18000</v>
      </c>
      <c r="L560" s="153">
        <v>16000</v>
      </c>
      <c r="M560" s="153">
        <v>2080</v>
      </c>
      <c r="N560" s="153">
        <v>18080</v>
      </c>
      <c r="O560" s="82"/>
      <c r="P560" s="82" t="s">
        <v>2</v>
      </c>
      <c r="Q560" s="82" t="s">
        <v>1178</v>
      </c>
      <c r="R560" s="317">
        <v>44986</v>
      </c>
      <c r="S560" s="267" t="s">
        <v>345</v>
      </c>
      <c r="T560" s="82"/>
      <c r="U560" s="82" t="s">
        <v>1176</v>
      </c>
      <c r="V560" s="239">
        <f t="shared" si="16"/>
        <v>5.5474524995223919E-7</v>
      </c>
    </row>
    <row r="561" spans="1:22" ht="24.9" customHeight="1" x14ac:dyDescent="0.3">
      <c r="A561" s="213">
        <f t="shared" si="17"/>
        <v>557</v>
      </c>
      <c r="B561" s="267" t="s">
        <v>1319</v>
      </c>
      <c r="C561" s="267" t="s">
        <v>746</v>
      </c>
      <c r="D561" s="267" t="s">
        <v>1226</v>
      </c>
      <c r="E561" s="82" t="s">
        <v>1322</v>
      </c>
      <c r="F561" s="267" t="s">
        <v>959</v>
      </c>
      <c r="G561" s="82" t="s">
        <v>1162</v>
      </c>
      <c r="H561" s="82">
        <v>8</v>
      </c>
      <c r="I561" s="153">
        <v>14832</v>
      </c>
      <c r="J561" s="153">
        <v>1928.16</v>
      </c>
      <c r="K561" s="153">
        <v>17000</v>
      </c>
      <c r="L561" s="153">
        <v>15000</v>
      </c>
      <c r="M561" s="153">
        <v>1950</v>
      </c>
      <c r="N561" s="153">
        <v>16950</v>
      </c>
      <c r="O561" s="82"/>
      <c r="P561" s="82" t="s">
        <v>2</v>
      </c>
      <c r="Q561" s="82" t="s">
        <v>1178</v>
      </c>
      <c r="R561" s="317">
        <v>44986</v>
      </c>
      <c r="S561" s="267" t="s">
        <v>345</v>
      </c>
      <c r="T561" s="82"/>
      <c r="U561" s="82" t="s">
        <v>1176</v>
      </c>
      <c r="V561" s="239">
        <f t="shared" si="16"/>
        <v>5.2392606939933695E-7</v>
      </c>
    </row>
    <row r="562" spans="1:22" ht="24.9" customHeight="1" x14ac:dyDescent="0.3">
      <c r="A562" s="213">
        <f t="shared" si="17"/>
        <v>558</v>
      </c>
      <c r="B562" s="267" t="s">
        <v>1319</v>
      </c>
      <c r="C562" s="267" t="s">
        <v>746</v>
      </c>
      <c r="D562" s="267" t="s">
        <v>1226</v>
      </c>
      <c r="E562" s="82" t="s">
        <v>1322</v>
      </c>
      <c r="F562" s="267" t="s">
        <v>960</v>
      </c>
      <c r="G562" s="82" t="s">
        <v>1162</v>
      </c>
      <c r="H562" s="82">
        <v>8</v>
      </c>
      <c r="I562" s="153">
        <v>12360</v>
      </c>
      <c r="J562" s="153">
        <v>1606.8</v>
      </c>
      <c r="K562" s="153">
        <v>14000</v>
      </c>
      <c r="L562" s="153">
        <v>13000</v>
      </c>
      <c r="M562" s="153">
        <v>1690</v>
      </c>
      <c r="N562" s="153">
        <v>14690</v>
      </c>
      <c r="O562" s="82"/>
      <c r="P562" s="82" t="s">
        <v>2</v>
      </c>
      <c r="Q562" s="82" t="s">
        <v>1178</v>
      </c>
      <c r="R562" s="317">
        <v>44986</v>
      </c>
      <c r="S562" s="267" t="s">
        <v>345</v>
      </c>
      <c r="T562" s="82"/>
      <c r="U562" s="82" t="s">
        <v>1176</v>
      </c>
      <c r="V562" s="239">
        <f t="shared" si="16"/>
        <v>4.3146852774063046E-7</v>
      </c>
    </row>
    <row r="563" spans="1:22" ht="24.9" customHeight="1" x14ac:dyDescent="0.3">
      <c r="A563" s="213">
        <f t="shared" si="17"/>
        <v>559</v>
      </c>
      <c r="B563" s="267" t="s">
        <v>1319</v>
      </c>
      <c r="C563" s="267" t="s">
        <v>746</v>
      </c>
      <c r="D563" s="267" t="s">
        <v>1226</v>
      </c>
      <c r="E563" s="82" t="s">
        <v>1322</v>
      </c>
      <c r="F563" s="267" t="s">
        <v>961</v>
      </c>
      <c r="G563" s="82" t="s">
        <v>1162</v>
      </c>
      <c r="H563" s="82">
        <v>8</v>
      </c>
      <c r="I563" s="153">
        <v>11536</v>
      </c>
      <c r="J563" s="153">
        <v>1499.68</v>
      </c>
      <c r="K563" s="153">
        <v>14000</v>
      </c>
      <c r="L563" s="153">
        <v>12000</v>
      </c>
      <c r="M563" s="153">
        <v>1560</v>
      </c>
      <c r="N563" s="153">
        <v>13560</v>
      </c>
      <c r="O563" s="82"/>
      <c r="P563" s="82" t="s">
        <v>2</v>
      </c>
      <c r="Q563" s="82" t="s">
        <v>1178</v>
      </c>
      <c r="R563" s="317">
        <v>44986</v>
      </c>
      <c r="S563" s="267" t="s">
        <v>345</v>
      </c>
      <c r="T563" s="82"/>
      <c r="U563" s="82" t="s">
        <v>1176</v>
      </c>
      <c r="V563" s="239">
        <f t="shared" si="16"/>
        <v>4.3146852774063046E-7</v>
      </c>
    </row>
    <row r="564" spans="1:22" ht="24.9" customHeight="1" x14ac:dyDescent="0.3">
      <c r="A564" s="213">
        <f t="shared" si="17"/>
        <v>560</v>
      </c>
      <c r="B564" s="267" t="s">
        <v>1319</v>
      </c>
      <c r="C564" s="267" t="s">
        <v>746</v>
      </c>
      <c r="D564" s="267" t="s">
        <v>1226</v>
      </c>
      <c r="E564" s="82" t="s">
        <v>1322</v>
      </c>
      <c r="F564" s="267" t="s">
        <v>962</v>
      </c>
      <c r="G564" s="82" t="s">
        <v>1162</v>
      </c>
      <c r="H564" s="82">
        <v>10</v>
      </c>
      <c r="I564" s="153">
        <v>11330</v>
      </c>
      <c r="J564" s="153">
        <v>1472.9</v>
      </c>
      <c r="K564" s="153">
        <v>13000</v>
      </c>
      <c r="L564" s="153">
        <v>12000</v>
      </c>
      <c r="M564" s="153">
        <v>1560</v>
      </c>
      <c r="N564" s="153">
        <v>13560</v>
      </c>
      <c r="O564" s="82"/>
      <c r="P564" s="82" t="s">
        <v>2</v>
      </c>
      <c r="Q564" s="82" t="s">
        <v>1178</v>
      </c>
      <c r="R564" s="317">
        <v>44986</v>
      </c>
      <c r="S564" s="267" t="s">
        <v>345</v>
      </c>
      <c r="T564" s="82"/>
      <c r="U564" s="82" t="s">
        <v>1176</v>
      </c>
      <c r="V564" s="239">
        <f t="shared" si="16"/>
        <v>4.0064934718772827E-7</v>
      </c>
    </row>
    <row r="565" spans="1:22" ht="24.9" customHeight="1" x14ac:dyDescent="0.3">
      <c r="A565" s="213">
        <f t="shared" si="17"/>
        <v>561</v>
      </c>
      <c r="B565" s="267" t="s">
        <v>1319</v>
      </c>
      <c r="C565" s="267" t="s">
        <v>746</v>
      </c>
      <c r="D565" s="267" t="s">
        <v>1226</v>
      </c>
      <c r="E565" s="82" t="s">
        <v>1322</v>
      </c>
      <c r="F565" s="267" t="s">
        <v>963</v>
      </c>
      <c r="G565" s="82" t="s">
        <v>1162</v>
      </c>
      <c r="H565" s="82">
        <v>8</v>
      </c>
      <c r="I565" s="153">
        <v>9064</v>
      </c>
      <c r="J565" s="153">
        <v>1178.32</v>
      </c>
      <c r="K565" s="153">
        <v>11000</v>
      </c>
      <c r="L565" s="153">
        <v>10000</v>
      </c>
      <c r="M565" s="153">
        <v>1300</v>
      </c>
      <c r="N565" s="153">
        <v>11300</v>
      </c>
      <c r="O565" s="82"/>
      <c r="P565" s="82" t="s">
        <v>2</v>
      </c>
      <c r="Q565" s="82" t="s">
        <v>1178</v>
      </c>
      <c r="R565" s="317">
        <v>44986</v>
      </c>
      <c r="S565" s="267" t="s">
        <v>345</v>
      </c>
      <c r="T565" s="82"/>
      <c r="U565" s="82" t="s">
        <v>1176</v>
      </c>
      <c r="V565" s="239">
        <f t="shared" si="16"/>
        <v>3.3901098608192391E-7</v>
      </c>
    </row>
    <row r="566" spans="1:22" ht="24.9" customHeight="1" x14ac:dyDescent="0.3">
      <c r="A566" s="213">
        <f t="shared" si="17"/>
        <v>562</v>
      </c>
      <c r="B566" s="267" t="s">
        <v>1319</v>
      </c>
      <c r="C566" s="267" t="s">
        <v>746</v>
      </c>
      <c r="D566" s="267" t="s">
        <v>1226</v>
      </c>
      <c r="E566" s="82" t="s">
        <v>1322</v>
      </c>
      <c r="F566" s="267" t="s">
        <v>964</v>
      </c>
      <c r="G566" s="82" t="s">
        <v>1162</v>
      </c>
      <c r="H566" s="82">
        <v>8</v>
      </c>
      <c r="I566" s="153">
        <v>8240</v>
      </c>
      <c r="J566" s="153">
        <v>1071.2</v>
      </c>
      <c r="K566" s="153">
        <v>10000</v>
      </c>
      <c r="L566" s="153">
        <v>9000</v>
      </c>
      <c r="M566" s="153">
        <v>1170</v>
      </c>
      <c r="N566" s="153">
        <v>10170</v>
      </c>
      <c r="O566" s="82"/>
      <c r="P566" s="82" t="s">
        <v>2</v>
      </c>
      <c r="Q566" s="82" t="s">
        <v>1178</v>
      </c>
      <c r="R566" s="317">
        <v>44986</v>
      </c>
      <c r="S566" s="267" t="s">
        <v>345</v>
      </c>
      <c r="T566" s="82"/>
      <c r="U566" s="82" t="s">
        <v>1176</v>
      </c>
      <c r="V566" s="239">
        <f t="shared" si="16"/>
        <v>3.0819180552902172E-7</v>
      </c>
    </row>
    <row r="567" spans="1:22" ht="24.9" customHeight="1" x14ac:dyDescent="0.3">
      <c r="A567" s="213">
        <f t="shared" si="17"/>
        <v>563</v>
      </c>
      <c r="B567" s="267" t="s">
        <v>1319</v>
      </c>
      <c r="C567" s="267" t="s">
        <v>746</v>
      </c>
      <c r="D567" s="267" t="s">
        <v>1226</v>
      </c>
      <c r="E567" s="82" t="s">
        <v>1322</v>
      </c>
      <c r="F567" s="267" t="s">
        <v>965</v>
      </c>
      <c r="G567" s="82" t="s">
        <v>1162</v>
      </c>
      <c r="H567" s="82">
        <v>8</v>
      </c>
      <c r="I567" s="153">
        <v>8240</v>
      </c>
      <c r="J567" s="153">
        <v>1071.2</v>
      </c>
      <c r="K567" s="153">
        <v>10000</v>
      </c>
      <c r="L567" s="153">
        <v>9000</v>
      </c>
      <c r="M567" s="153">
        <v>1170</v>
      </c>
      <c r="N567" s="153">
        <v>10170</v>
      </c>
      <c r="O567" s="82"/>
      <c r="P567" s="82" t="s">
        <v>2</v>
      </c>
      <c r="Q567" s="82" t="s">
        <v>1178</v>
      </c>
      <c r="R567" s="317">
        <v>44986</v>
      </c>
      <c r="S567" s="267" t="s">
        <v>345</v>
      </c>
      <c r="T567" s="82"/>
      <c r="U567" s="82" t="s">
        <v>1176</v>
      </c>
      <c r="V567" s="239">
        <f t="shared" si="16"/>
        <v>3.0819180552902172E-7</v>
      </c>
    </row>
    <row r="568" spans="1:22" ht="24.9" customHeight="1" x14ac:dyDescent="0.3">
      <c r="A568" s="213">
        <f t="shared" si="17"/>
        <v>564</v>
      </c>
      <c r="B568" s="267" t="s">
        <v>1319</v>
      </c>
      <c r="C568" s="267" t="s">
        <v>746</v>
      </c>
      <c r="D568" s="267" t="s">
        <v>1226</v>
      </c>
      <c r="E568" s="82" t="s">
        <v>1322</v>
      </c>
      <c r="F568" s="267" t="s">
        <v>966</v>
      </c>
      <c r="G568" s="82" t="s">
        <v>1162</v>
      </c>
      <c r="H568" s="82">
        <v>8</v>
      </c>
      <c r="I568" s="153">
        <v>7004</v>
      </c>
      <c r="J568" s="153">
        <v>910.52</v>
      </c>
      <c r="K568" s="153">
        <v>8000</v>
      </c>
      <c r="L568" s="153">
        <v>8000</v>
      </c>
      <c r="M568" s="153">
        <v>1040</v>
      </c>
      <c r="N568" s="153">
        <v>9040</v>
      </c>
      <c r="O568" s="82"/>
      <c r="P568" s="82" t="s">
        <v>2</v>
      </c>
      <c r="Q568" s="82" t="s">
        <v>1178</v>
      </c>
      <c r="R568" s="317">
        <v>44986</v>
      </c>
      <c r="S568" s="267" t="s">
        <v>345</v>
      </c>
      <c r="T568" s="82"/>
      <c r="U568" s="82" t="s">
        <v>1176</v>
      </c>
      <c r="V568" s="239">
        <f t="shared" si="16"/>
        <v>2.4655344442321741E-7</v>
      </c>
    </row>
    <row r="569" spans="1:22" ht="24.9" customHeight="1" x14ac:dyDescent="0.3">
      <c r="A569" s="213">
        <f t="shared" si="17"/>
        <v>565</v>
      </c>
      <c r="B569" s="267" t="s">
        <v>1319</v>
      </c>
      <c r="C569" s="267" t="s">
        <v>746</v>
      </c>
      <c r="D569" s="267" t="s">
        <v>1226</v>
      </c>
      <c r="E569" s="82" t="s">
        <v>1322</v>
      </c>
      <c r="F569" s="267" t="s">
        <v>967</v>
      </c>
      <c r="G569" s="82" t="s">
        <v>1162</v>
      </c>
      <c r="H569" s="82">
        <v>36</v>
      </c>
      <c r="I569" s="153">
        <v>6859.8</v>
      </c>
      <c r="J569" s="153">
        <v>891.774</v>
      </c>
      <c r="K569" s="153">
        <v>8000</v>
      </c>
      <c r="L569" s="153">
        <v>7000</v>
      </c>
      <c r="M569" s="153">
        <v>910</v>
      </c>
      <c r="N569" s="153">
        <v>7910</v>
      </c>
      <c r="O569" s="82"/>
      <c r="P569" s="82" t="s">
        <v>2</v>
      </c>
      <c r="Q569" s="82" t="s">
        <v>1178</v>
      </c>
      <c r="R569" s="317">
        <v>44986</v>
      </c>
      <c r="S569" s="267" t="s">
        <v>345</v>
      </c>
      <c r="T569" s="82"/>
      <c r="U569" s="82" t="s">
        <v>1176</v>
      </c>
      <c r="V569" s="239">
        <f t="shared" si="16"/>
        <v>2.4655344442321741E-7</v>
      </c>
    </row>
    <row r="570" spans="1:22" ht="24.9" customHeight="1" x14ac:dyDescent="0.3">
      <c r="A570" s="213">
        <f t="shared" si="17"/>
        <v>566</v>
      </c>
      <c r="B570" s="267" t="s">
        <v>1319</v>
      </c>
      <c r="C570" s="267" t="s">
        <v>746</v>
      </c>
      <c r="D570" s="267" t="s">
        <v>1226</v>
      </c>
      <c r="E570" s="82" t="s">
        <v>1322</v>
      </c>
      <c r="F570" s="267" t="s">
        <v>968</v>
      </c>
      <c r="G570" s="82" t="s">
        <v>1162</v>
      </c>
      <c r="H570" s="82">
        <v>8</v>
      </c>
      <c r="I570" s="153">
        <v>6015.2</v>
      </c>
      <c r="J570" s="153">
        <v>781.976</v>
      </c>
      <c r="K570" s="153">
        <v>7000</v>
      </c>
      <c r="L570" s="153">
        <v>7000</v>
      </c>
      <c r="M570" s="153">
        <v>910</v>
      </c>
      <c r="N570" s="153">
        <v>7910</v>
      </c>
      <c r="O570" s="82"/>
      <c r="P570" s="82" t="s">
        <v>2</v>
      </c>
      <c r="Q570" s="82" t="s">
        <v>1178</v>
      </c>
      <c r="R570" s="317">
        <v>44986</v>
      </c>
      <c r="S570" s="267" t="s">
        <v>345</v>
      </c>
      <c r="T570" s="82"/>
      <c r="U570" s="82" t="s">
        <v>1176</v>
      </c>
      <c r="V570" s="239">
        <f t="shared" si="16"/>
        <v>2.1573426387031523E-7</v>
      </c>
    </row>
    <row r="571" spans="1:22" ht="24.9" customHeight="1" x14ac:dyDescent="0.3">
      <c r="A571" s="213">
        <f t="shared" si="17"/>
        <v>567</v>
      </c>
      <c r="B571" s="267" t="s">
        <v>1319</v>
      </c>
      <c r="C571" s="267" t="s">
        <v>746</v>
      </c>
      <c r="D571" s="267" t="s">
        <v>1226</v>
      </c>
      <c r="E571" s="82" t="s">
        <v>1322</v>
      </c>
      <c r="F571" s="267" t="s">
        <v>969</v>
      </c>
      <c r="G571" s="82" t="s">
        <v>1167</v>
      </c>
      <c r="H571" s="82">
        <v>2</v>
      </c>
      <c r="I571" s="153">
        <v>5150</v>
      </c>
      <c r="J571" s="153">
        <v>669.5</v>
      </c>
      <c r="K571" s="153">
        <v>6000</v>
      </c>
      <c r="L571" s="153">
        <v>6000</v>
      </c>
      <c r="M571" s="153">
        <v>780</v>
      </c>
      <c r="N571" s="153">
        <v>6780</v>
      </c>
      <c r="O571" s="82"/>
      <c r="P571" s="82" t="s">
        <v>2</v>
      </c>
      <c r="Q571" s="82" t="s">
        <v>1178</v>
      </c>
      <c r="R571" s="317">
        <v>44986</v>
      </c>
      <c r="S571" s="267" t="s">
        <v>345</v>
      </c>
      <c r="T571" s="82"/>
      <c r="U571" s="82" t="s">
        <v>1176</v>
      </c>
      <c r="V571" s="239">
        <f t="shared" si="16"/>
        <v>1.8491508331741305E-7</v>
      </c>
    </row>
    <row r="572" spans="1:22" ht="24.9" customHeight="1" x14ac:dyDescent="0.3">
      <c r="A572" s="213">
        <f t="shared" si="17"/>
        <v>568</v>
      </c>
      <c r="B572" s="267" t="s">
        <v>1319</v>
      </c>
      <c r="C572" s="267" t="s">
        <v>746</v>
      </c>
      <c r="D572" s="267" t="s">
        <v>1226</v>
      </c>
      <c r="E572" s="82" t="s">
        <v>1322</v>
      </c>
      <c r="F572" s="267" t="s">
        <v>970</v>
      </c>
      <c r="G572" s="82" t="s">
        <v>1162</v>
      </c>
      <c r="H572" s="82">
        <v>8</v>
      </c>
      <c r="I572" s="153">
        <v>4532</v>
      </c>
      <c r="J572" s="153">
        <v>589.16</v>
      </c>
      <c r="K572" s="153">
        <v>6000</v>
      </c>
      <c r="L572" s="153">
        <v>5000</v>
      </c>
      <c r="M572" s="153">
        <v>650</v>
      </c>
      <c r="N572" s="153">
        <v>5650</v>
      </c>
      <c r="O572" s="82"/>
      <c r="P572" s="82" t="s">
        <v>2</v>
      </c>
      <c r="Q572" s="82" t="s">
        <v>1178</v>
      </c>
      <c r="R572" s="317">
        <v>44986</v>
      </c>
      <c r="S572" s="267" t="s">
        <v>345</v>
      </c>
      <c r="T572" s="82"/>
      <c r="U572" s="82" t="s">
        <v>1176</v>
      </c>
      <c r="V572" s="239">
        <f t="shared" si="16"/>
        <v>1.8491508331741305E-7</v>
      </c>
    </row>
    <row r="573" spans="1:22" ht="24.9" customHeight="1" x14ac:dyDescent="0.3">
      <c r="A573" s="213">
        <f t="shared" si="17"/>
        <v>569</v>
      </c>
      <c r="B573" s="267" t="s">
        <v>747</v>
      </c>
      <c r="C573" s="267" t="s">
        <v>150</v>
      </c>
      <c r="D573" s="267" t="s">
        <v>1233</v>
      </c>
      <c r="E573" s="82" t="s">
        <v>749</v>
      </c>
      <c r="F573" s="268" t="s">
        <v>971</v>
      </c>
      <c r="G573" s="82" t="s">
        <v>1173</v>
      </c>
      <c r="H573" s="82">
        <v>1</v>
      </c>
      <c r="I573" s="153">
        <f>4784*685</f>
        <v>3277040</v>
      </c>
      <c r="J573" s="153">
        <v>0</v>
      </c>
      <c r="K573" s="153">
        <v>3278000</v>
      </c>
      <c r="L573" s="153">
        <v>3278000</v>
      </c>
      <c r="M573" s="153">
        <v>0</v>
      </c>
      <c r="N573" s="153">
        <v>3278000</v>
      </c>
      <c r="O573" s="82"/>
      <c r="P573" s="82" t="s">
        <v>2</v>
      </c>
      <c r="Q573" s="82" t="s">
        <v>1178</v>
      </c>
      <c r="R573" s="317">
        <v>44986</v>
      </c>
      <c r="S573" s="267" t="s">
        <v>1197</v>
      </c>
      <c r="T573" s="82"/>
      <c r="U573" s="82" t="s">
        <v>1176</v>
      </c>
      <c r="V573" s="239">
        <f t="shared" si="16"/>
        <v>1.0102527385241332E-4</v>
      </c>
    </row>
    <row r="574" spans="1:22" ht="24.9" customHeight="1" x14ac:dyDescent="0.3">
      <c r="A574" s="213">
        <f t="shared" si="17"/>
        <v>570</v>
      </c>
      <c r="B574" s="267" t="s">
        <v>1319</v>
      </c>
      <c r="C574" s="267" t="s">
        <v>746</v>
      </c>
      <c r="D574" s="267" t="s">
        <v>1226</v>
      </c>
      <c r="E574" s="82" t="s">
        <v>1322</v>
      </c>
      <c r="F574" s="267" t="s">
        <v>972</v>
      </c>
      <c r="G574" s="82" t="s">
        <v>1162</v>
      </c>
      <c r="H574" s="82">
        <v>36</v>
      </c>
      <c r="I574" s="153">
        <v>3151.8</v>
      </c>
      <c r="J574" s="153">
        <v>409.73400000000004</v>
      </c>
      <c r="K574" s="153">
        <v>4000</v>
      </c>
      <c r="L574" s="153">
        <v>4000</v>
      </c>
      <c r="M574" s="153">
        <v>520</v>
      </c>
      <c r="N574" s="153">
        <v>4520</v>
      </c>
      <c r="O574" s="82"/>
      <c r="P574" s="82" t="s">
        <v>2</v>
      </c>
      <c r="Q574" s="82" t="s">
        <v>1178</v>
      </c>
      <c r="R574" s="317">
        <v>44986</v>
      </c>
      <c r="S574" s="267" t="s">
        <v>345</v>
      </c>
      <c r="T574" s="82"/>
      <c r="U574" s="82" t="s">
        <v>1176</v>
      </c>
      <c r="V574" s="239">
        <f t="shared" si="16"/>
        <v>1.2327672221160871E-7</v>
      </c>
    </row>
    <row r="575" spans="1:22" ht="24.9" customHeight="1" x14ac:dyDescent="0.3">
      <c r="A575" s="213">
        <f t="shared" si="17"/>
        <v>571</v>
      </c>
      <c r="B575" s="267" t="s">
        <v>1319</v>
      </c>
      <c r="C575" s="267" t="s">
        <v>746</v>
      </c>
      <c r="D575" s="267" t="s">
        <v>1226</v>
      </c>
      <c r="E575" s="82" t="s">
        <v>1322</v>
      </c>
      <c r="F575" s="267" t="s">
        <v>973</v>
      </c>
      <c r="G575" s="82" t="s">
        <v>1162</v>
      </c>
      <c r="H575" s="82">
        <v>36</v>
      </c>
      <c r="I575" s="153">
        <v>2966.4</v>
      </c>
      <c r="J575" s="153">
        <v>385.63200000000001</v>
      </c>
      <c r="K575" s="153">
        <v>4000</v>
      </c>
      <c r="L575" s="153">
        <v>3000</v>
      </c>
      <c r="M575" s="153">
        <v>390</v>
      </c>
      <c r="N575" s="153">
        <v>3390</v>
      </c>
      <c r="O575" s="82"/>
      <c r="P575" s="82" t="s">
        <v>2</v>
      </c>
      <c r="Q575" s="82" t="s">
        <v>1178</v>
      </c>
      <c r="R575" s="317">
        <v>44986</v>
      </c>
      <c r="S575" s="267" t="s">
        <v>345</v>
      </c>
      <c r="T575" s="82"/>
      <c r="U575" s="82" t="s">
        <v>1176</v>
      </c>
      <c r="V575" s="239">
        <f t="shared" si="16"/>
        <v>1.2327672221160871E-7</v>
      </c>
    </row>
    <row r="576" spans="1:22" ht="24.9" customHeight="1" x14ac:dyDescent="0.3">
      <c r="A576" s="213">
        <f t="shared" si="17"/>
        <v>572</v>
      </c>
      <c r="B576" s="267" t="s">
        <v>1319</v>
      </c>
      <c r="C576" s="267" t="s">
        <v>746</v>
      </c>
      <c r="D576" s="267" t="s">
        <v>1226</v>
      </c>
      <c r="E576" s="82" t="s">
        <v>1322</v>
      </c>
      <c r="F576" s="267" t="s">
        <v>974</v>
      </c>
      <c r="G576" s="82" t="s">
        <v>1162</v>
      </c>
      <c r="H576" s="82">
        <v>36</v>
      </c>
      <c r="I576" s="153">
        <v>2781</v>
      </c>
      <c r="J576" s="153">
        <v>361.53000000000003</v>
      </c>
      <c r="K576" s="153">
        <v>4000</v>
      </c>
      <c r="L576" s="153">
        <v>3000</v>
      </c>
      <c r="M576" s="153">
        <v>390</v>
      </c>
      <c r="N576" s="153">
        <v>3390</v>
      </c>
      <c r="O576" s="82"/>
      <c r="P576" s="82" t="s">
        <v>2</v>
      </c>
      <c r="Q576" s="82" t="s">
        <v>1178</v>
      </c>
      <c r="R576" s="317">
        <v>44986</v>
      </c>
      <c r="S576" s="267" t="s">
        <v>345</v>
      </c>
      <c r="T576" s="82"/>
      <c r="U576" s="82" t="s">
        <v>1176</v>
      </c>
      <c r="V576" s="239">
        <f t="shared" si="16"/>
        <v>1.2327672221160871E-7</v>
      </c>
    </row>
    <row r="577" spans="1:23" ht="24.9" customHeight="1" x14ac:dyDescent="0.3">
      <c r="A577" s="213">
        <f t="shared" si="17"/>
        <v>573</v>
      </c>
      <c r="B577" s="226" t="s">
        <v>373</v>
      </c>
      <c r="C577" s="226" t="s">
        <v>374</v>
      </c>
      <c r="D577" s="267" t="s">
        <v>375</v>
      </c>
      <c r="E577" s="83" t="s">
        <v>376</v>
      </c>
      <c r="F577" s="226" t="s">
        <v>377</v>
      </c>
      <c r="G577" s="85" t="s">
        <v>378</v>
      </c>
      <c r="H577" s="86">
        <v>1</v>
      </c>
      <c r="I577" s="162">
        <v>13961074.050000001</v>
      </c>
      <c r="J577" s="162">
        <v>1814939.6265000002</v>
      </c>
      <c r="K577" s="162">
        <v>15780000</v>
      </c>
      <c r="L577" s="87">
        <v>13961074.050000001</v>
      </c>
      <c r="M577" s="87">
        <v>1814939.6265000002</v>
      </c>
      <c r="N577" s="162">
        <v>15780000</v>
      </c>
      <c r="O577" s="163" t="s">
        <v>3</v>
      </c>
      <c r="P577" s="163" t="s">
        <v>2</v>
      </c>
      <c r="Q577" s="82" t="s">
        <v>379</v>
      </c>
      <c r="R577" s="317">
        <v>44986</v>
      </c>
      <c r="S577" s="267"/>
      <c r="T577" s="82"/>
      <c r="U577" s="83"/>
      <c r="V577" s="239"/>
      <c r="W577" s="168" t="s">
        <v>1458</v>
      </c>
    </row>
    <row r="578" spans="1:23" ht="24.9" customHeight="1" x14ac:dyDescent="0.3">
      <c r="A578" s="213">
        <f t="shared" si="17"/>
        <v>574</v>
      </c>
      <c r="B578" s="267" t="s">
        <v>380</v>
      </c>
      <c r="C578" s="267" t="s">
        <v>381</v>
      </c>
      <c r="D578" s="267" t="s">
        <v>375</v>
      </c>
      <c r="E578" s="83" t="s">
        <v>382</v>
      </c>
      <c r="F578" s="226" t="s">
        <v>383</v>
      </c>
      <c r="G578" s="85" t="s">
        <v>384</v>
      </c>
      <c r="H578" s="86">
        <v>1</v>
      </c>
      <c r="I578" s="162">
        <v>3390338.9999999995</v>
      </c>
      <c r="J578" s="162">
        <v>440744.06999999995</v>
      </c>
      <c r="K578" s="162">
        <v>3835000</v>
      </c>
      <c r="L578" s="88">
        <v>3390338.9999999995</v>
      </c>
      <c r="M578" s="88">
        <v>440744.06999999995</v>
      </c>
      <c r="N578" s="162">
        <v>3835000</v>
      </c>
      <c r="O578" s="163" t="s">
        <v>3</v>
      </c>
      <c r="P578" s="163" t="s">
        <v>2</v>
      </c>
      <c r="Q578" s="82" t="s">
        <v>139</v>
      </c>
      <c r="R578" s="317">
        <v>45170</v>
      </c>
      <c r="S578" s="267"/>
      <c r="T578" s="82"/>
      <c r="U578" s="83"/>
      <c r="V578" s="239"/>
      <c r="W578" s="168" t="s">
        <v>1458</v>
      </c>
    </row>
    <row r="579" spans="1:23" ht="24.9" customHeight="1" x14ac:dyDescent="0.3">
      <c r="A579" s="213">
        <f t="shared" si="17"/>
        <v>575</v>
      </c>
      <c r="B579" s="267" t="s">
        <v>380</v>
      </c>
      <c r="C579" s="267" t="s">
        <v>381</v>
      </c>
      <c r="D579" s="267" t="s">
        <v>375</v>
      </c>
      <c r="E579" s="83" t="s">
        <v>382</v>
      </c>
      <c r="F579" s="226" t="s">
        <v>385</v>
      </c>
      <c r="G579" s="85" t="s">
        <v>386</v>
      </c>
      <c r="H579" s="86">
        <v>1</v>
      </c>
      <c r="I579" s="162">
        <v>1616668.5</v>
      </c>
      <c r="J579" s="162">
        <v>210166.905</v>
      </c>
      <c r="K579" s="162">
        <v>1830000</v>
      </c>
      <c r="L579" s="88">
        <v>1616668.5</v>
      </c>
      <c r="M579" s="88">
        <v>210166.905</v>
      </c>
      <c r="N579" s="87">
        <v>1830000</v>
      </c>
      <c r="O579" s="163" t="s">
        <v>3</v>
      </c>
      <c r="P579" s="163" t="s">
        <v>2</v>
      </c>
      <c r="Q579" s="82" t="s">
        <v>139</v>
      </c>
      <c r="R579" s="317">
        <v>45170</v>
      </c>
      <c r="S579" s="267"/>
      <c r="T579" s="82"/>
      <c r="U579" s="83"/>
      <c r="V579" s="239"/>
      <c r="W579" s="168" t="s">
        <v>1458</v>
      </c>
    </row>
    <row r="580" spans="1:23" ht="24.9" customHeight="1" x14ac:dyDescent="0.3">
      <c r="A580" s="213">
        <f t="shared" si="17"/>
        <v>576</v>
      </c>
      <c r="B580" s="267" t="s">
        <v>387</v>
      </c>
      <c r="C580" s="267" t="s">
        <v>388</v>
      </c>
      <c r="D580" s="267" t="s">
        <v>375</v>
      </c>
      <c r="E580" s="83" t="s">
        <v>389</v>
      </c>
      <c r="F580" s="304" t="s">
        <v>390</v>
      </c>
      <c r="G580" s="85" t="s">
        <v>391</v>
      </c>
      <c r="H580" s="86">
        <v>2</v>
      </c>
      <c r="I580" s="162">
        <v>601580.70000000007</v>
      </c>
      <c r="J580" s="162">
        <v>78205.491000000009</v>
      </c>
      <c r="K580" s="162">
        <v>680000</v>
      </c>
      <c r="L580" s="87">
        <v>601580.70000000007</v>
      </c>
      <c r="M580" s="87">
        <v>78205.491000000009</v>
      </c>
      <c r="N580" s="87">
        <v>680000</v>
      </c>
      <c r="O580" s="163" t="s">
        <v>3</v>
      </c>
      <c r="P580" s="163" t="s">
        <v>2</v>
      </c>
      <c r="Q580" s="82" t="s">
        <v>139</v>
      </c>
      <c r="R580" s="317">
        <v>45261</v>
      </c>
      <c r="S580" s="267"/>
      <c r="T580" s="82"/>
      <c r="U580" s="83"/>
      <c r="V580" s="239"/>
      <c r="W580" s="168" t="s">
        <v>1458</v>
      </c>
    </row>
    <row r="581" spans="1:23" ht="24.9" customHeight="1" x14ac:dyDescent="0.3">
      <c r="A581" s="213">
        <f t="shared" si="17"/>
        <v>577</v>
      </c>
      <c r="B581" s="267" t="s">
        <v>387</v>
      </c>
      <c r="C581" s="267" t="s">
        <v>388</v>
      </c>
      <c r="D581" s="267" t="s">
        <v>375</v>
      </c>
      <c r="E581" s="83" t="s">
        <v>389</v>
      </c>
      <c r="F581" s="304" t="s">
        <v>392</v>
      </c>
      <c r="G581" s="89" t="s">
        <v>393</v>
      </c>
      <c r="H581" s="86">
        <v>33</v>
      </c>
      <c r="I581" s="87">
        <v>10511325</v>
      </c>
      <c r="J581" s="87">
        <v>1366472.25</v>
      </c>
      <c r="K581" s="87">
        <v>11880000</v>
      </c>
      <c r="L581" s="87">
        <v>3503775</v>
      </c>
      <c r="M581" s="87">
        <v>455490.75</v>
      </c>
      <c r="N581" s="162">
        <v>3960000</v>
      </c>
      <c r="O581" s="163" t="s">
        <v>3</v>
      </c>
      <c r="P581" s="163" t="s">
        <v>2</v>
      </c>
      <c r="Q581" s="82" t="s">
        <v>139</v>
      </c>
      <c r="R581" s="317">
        <v>45170</v>
      </c>
      <c r="S581" s="267"/>
      <c r="T581" s="82"/>
      <c r="U581" s="83"/>
      <c r="V581" s="239"/>
      <c r="W581" s="267" t="s">
        <v>1458</v>
      </c>
    </row>
    <row r="582" spans="1:23" ht="24.9" customHeight="1" x14ac:dyDescent="0.3">
      <c r="A582" s="213">
        <f t="shared" si="17"/>
        <v>578</v>
      </c>
      <c r="B582" s="267" t="s">
        <v>380</v>
      </c>
      <c r="C582" s="267" t="s">
        <v>375</v>
      </c>
      <c r="D582" s="267" t="s">
        <v>375</v>
      </c>
      <c r="E582" s="90" t="s">
        <v>394</v>
      </c>
      <c r="F582" s="304" t="s">
        <v>395</v>
      </c>
      <c r="G582" s="89" t="s">
        <v>396</v>
      </c>
      <c r="H582" s="86">
        <v>1</v>
      </c>
      <c r="I582" s="88">
        <v>104513190</v>
      </c>
      <c r="J582" s="88">
        <v>13586714.700000001</v>
      </c>
      <c r="K582" s="88">
        <v>118100000</v>
      </c>
      <c r="L582" s="87">
        <v>104513190</v>
      </c>
      <c r="M582" s="87">
        <v>13586714.700000001</v>
      </c>
      <c r="N582" s="162">
        <v>118100000</v>
      </c>
      <c r="O582" s="163" t="s">
        <v>3</v>
      </c>
      <c r="P582" s="163" t="s">
        <v>2</v>
      </c>
      <c r="Q582" s="82" t="s">
        <v>139</v>
      </c>
      <c r="R582" s="317">
        <v>45261</v>
      </c>
      <c r="S582" s="267"/>
      <c r="T582" s="82"/>
      <c r="U582" s="83"/>
      <c r="V582" s="239"/>
      <c r="W582" s="168" t="s">
        <v>1458</v>
      </c>
    </row>
    <row r="583" spans="1:23" ht="24.9" customHeight="1" x14ac:dyDescent="0.3">
      <c r="A583" s="213">
        <f t="shared" ref="A583:A646" si="18">+A582+1</f>
        <v>579</v>
      </c>
      <c r="B583" s="267" t="s">
        <v>380</v>
      </c>
      <c r="C583" s="267" t="s">
        <v>375</v>
      </c>
      <c r="D583" s="267" t="s">
        <v>375</v>
      </c>
      <c r="E583" s="90" t="s">
        <v>394</v>
      </c>
      <c r="F583" s="304" t="s">
        <v>397</v>
      </c>
      <c r="G583" s="89" t="s">
        <v>396</v>
      </c>
      <c r="H583" s="86">
        <v>4</v>
      </c>
      <c r="I583" s="87">
        <v>160535230</v>
      </c>
      <c r="J583" s="87">
        <v>20869579.900000002</v>
      </c>
      <c r="K583" s="87">
        <v>181405000</v>
      </c>
      <c r="L583" s="87">
        <v>160535230</v>
      </c>
      <c r="M583" s="87">
        <v>20869579.900000002</v>
      </c>
      <c r="N583" s="162">
        <v>181405000</v>
      </c>
      <c r="O583" s="163" t="s">
        <v>3</v>
      </c>
      <c r="P583" s="163" t="s">
        <v>2</v>
      </c>
      <c r="Q583" s="82" t="s">
        <v>139</v>
      </c>
      <c r="R583" s="317">
        <v>45261</v>
      </c>
      <c r="S583" s="267"/>
      <c r="T583" s="82"/>
      <c r="U583" s="83"/>
      <c r="V583" s="239"/>
      <c r="W583" s="168" t="s">
        <v>1458</v>
      </c>
    </row>
    <row r="584" spans="1:23" ht="24.9" customHeight="1" x14ac:dyDescent="0.3">
      <c r="A584" s="213">
        <f t="shared" si="18"/>
        <v>580</v>
      </c>
      <c r="B584" s="267" t="s">
        <v>380</v>
      </c>
      <c r="C584" s="267" t="s">
        <v>375</v>
      </c>
      <c r="D584" s="267" t="s">
        <v>375</v>
      </c>
      <c r="E584" s="90" t="s">
        <v>394</v>
      </c>
      <c r="F584" s="267" t="s">
        <v>398</v>
      </c>
      <c r="G584" s="89" t="s">
        <v>396</v>
      </c>
      <c r="H584" s="86">
        <v>1</v>
      </c>
      <c r="I584" s="162">
        <v>57880445</v>
      </c>
      <c r="J584" s="162">
        <v>7524457.8500000006</v>
      </c>
      <c r="K584" s="162">
        <v>65405000</v>
      </c>
      <c r="L584" s="87">
        <v>57880445</v>
      </c>
      <c r="M584" s="87">
        <v>7524457.8500000006</v>
      </c>
      <c r="N584" s="162">
        <v>65405000</v>
      </c>
      <c r="O584" s="163" t="s">
        <v>3</v>
      </c>
      <c r="P584" s="163" t="s">
        <v>2</v>
      </c>
      <c r="Q584" s="82" t="s">
        <v>139</v>
      </c>
      <c r="R584" s="317">
        <v>45261</v>
      </c>
      <c r="S584" s="267"/>
      <c r="T584" s="82"/>
      <c r="U584" s="83"/>
      <c r="V584" s="239"/>
      <c r="W584" s="168" t="s">
        <v>1458</v>
      </c>
    </row>
    <row r="585" spans="1:23" ht="24.9" customHeight="1" x14ac:dyDescent="0.3">
      <c r="A585" s="213">
        <f t="shared" si="18"/>
        <v>581</v>
      </c>
      <c r="B585" s="267" t="s">
        <v>380</v>
      </c>
      <c r="C585" s="267" t="s">
        <v>399</v>
      </c>
      <c r="D585" s="267" t="s">
        <v>375</v>
      </c>
      <c r="E585" s="83" t="s">
        <v>400</v>
      </c>
      <c r="F585" s="267" t="s">
        <v>401</v>
      </c>
      <c r="G585" s="89" t="s">
        <v>402</v>
      </c>
      <c r="H585" s="86">
        <v>560</v>
      </c>
      <c r="I585" s="162">
        <v>141613612</v>
      </c>
      <c r="J585" s="162">
        <v>18409769.560000002</v>
      </c>
      <c r="K585" s="162">
        <v>160025000</v>
      </c>
      <c r="L585" s="87">
        <v>141613612</v>
      </c>
      <c r="M585" s="87">
        <v>18409769.560000002</v>
      </c>
      <c r="N585" s="162">
        <v>160025000</v>
      </c>
      <c r="O585" s="163" t="s">
        <v>3</v>
      </c>
      <c r="P585" s="163" t="s">
        <v>2</v>
      </c>
      <c r="Q585" s="82" t="s">
        <v>139</v>
      </c>
      <c r="R585" s="317">
        <v>45261</v>
      </c>
      <c r="S585" s="267"/>
      <c r="T585" s="82"/>
      <c r="U585" s="83"/>
      <c r="V585" s="239"/>
      <c r="W585" s="168" t="s">
        <v>1458</v>
      </c>
    </row>
    <row r="586" spans="1:23" ht="24.9" customHeight="1" x14ac:dyDescent="0.3">
      <c r="A586" s="213">
        <f t="shared" si="18"/>
        <v>582</v>
      </c>
      <c r="B586" s="267" t="s">
        <v>380</v>
      </c>
      <c r="C586" s="267" t="s">
        <v>399</v>
      </c>
      <c r="D586" s="267" t="s">
        <v>375</v>
      </c>
      <c r="E586" s="83" t="s">
        <v>400</v>
      </c>
      <c r="F586" s="267" t="s">
        <v>403</v>
      </c>
      <c r="G586" s="89" t="s">
        <v>402</v>
      </c>
      <c r="H586" s="86">
        <v>1480</v>
      </c>
      <c r="I586" s="87">
        <v>44607200</v>
      </c>
      <c r="J586" s="87">
        <v>5798936</v>
      </c>
      <c r="K586" s="87">
        <v>50410000</v>
      </c>
      <c r="L586" s="87">
        <v>44607200</v>
      </c>
      <c r="M586" s="87">
        <v>5798936</v>
      </c>
      <c r="N586" s="162">
        <v>50410000</v>
      </c>
      <c r="O586" s="163" t="s">
        <v>3</v>
      </c>
      <c r="P586" s="163" t="s">
        <v>2</v>
      </c>
      <c r="Q586" s="82" t="s">
        <v>139</v>
      </c>
      <c r="R586" s="317">
        <v>45261</v>
      </c>
      <c r="S586" s="267"/>
      <c r="T586" s="82"/>
      <c r="U586" s="83"/>
      <c r="V586" s="239"/>
      <c r="W586" s="168" t="s">
        <v>1458</v>
      </c>
    </row>
    <row r="587" spans="1:23" ht="24.9" customHeight="1" x14ac:dyDescent="0.3">
      <c r="A587" s="213">
        <f t="shared" si="18"/>
        <v>583</v>
      </c>
      <c r="B587" s="267" t="s">
        <v>380</v>
      </c>
      <c r="C587" s="267" t="s">
        <v>399</v>
      </c>
      <c r="D587" s="267" t="s">
        <v>375</v>
      </c>
      <c r="E587" s="83" t="s">
        <v>400</v>
      </c>
      <c r="F587" s="267" t="s">
        <v>404</v>
      </c>
      <c r="G587" s="89" t="s">
        <v>402</v>
      </c>
      <c r="H587" s="86">
        <v>4</v>
      </c>
      <c r="I587" s="87">
        <v>2508312.4500000002</v>
      </c>
      <c r="J587" s="87">
        <v>326080.61850000004</v>
      </c>
      <c r="K587" s="87">
        <v>2835000</v>
      </c>
      <c r="L587" s="87">
        <v>2508312.4500000002</v>
      </c>
      <c r="M587" s="87">
        <v>326080.61850000004</v>
      </c>
      <c r="N587" s="162">
        <v>2835000</v>
      </c>
      <c r="O587" s="163" t="s">
        <v>3</v>
      </c>
      <c r="P587" s="163" t="s">
        <v>2</v>
      </c>
      <c r="Q587" s="82" t="s">
        <v>139</v>
      </c>
      <c r="R587" s="317">
        <v>45261</v>
      </c>
      <c r="S587" s="267"/>
      <c r="T587" s="82"/>
      <c r="U587" s="83"/>
      <c r="V587" s="239"/>
      <c r="W587" s="168" t="s">
        <v>1458</v>
      </c>
    </row>
    <row r="588" spans="1:23" ht="24.9" customHeight="1" x14ac:dyDescent="0.3">
      <c r="A588" s="213">
        <f t="shared" si="18"/>
        <v>584</v>
      </c>
      <c r="B588" s="267" t="s">
        <v>405</v>
      </c>
      <c r="C588" s="267" t="s">
        <v>406</v>
      </c>
      <c r="D588" s="267" t="s">
        <v>375</v>
      </c>
      <c r="E588" s="83" t="s">
        <v>407</v>
      </c>
      <c r="F588" s="304" t="s">
        <v>408</v>
      </c>
      <c r="G588" s="85" t="s">
        <v>409</v>
      </c>
      <c r="H588" s="86">
        <v>1</v>
      </c>
      <c r="I588" s="87">
        <v>13664797.85</v>
      </c>
      <c r="J588" s="87">
        <v>1776423.7205000001</v>
      </c>
      <c r="K588" s="87">
        <v>15445000</v>
      </c>
      <c r="L588" s="87">
        <v>13664797.85</v>
      </c>
      <c r="M588" s="87">
        <v>1776423.7205000001</v>
      </c>
      <c r="N588" s="162">
        <v>15445000</v>
      </c>
      <c r="O588" s="163" t="s">
        <v>3</v>
      </c>
      <c r="P588" s="163" t="s">
        <v>2</v>
      </c>
      <c r="Q588" s="82" t="s">
        <v>139</v>
      </c>
      <c r="R588" s="317">
        <v>45261</v>
      </c>
      <c r="S588" s="267"/>
      <c r="T588" s="82"/>
      <c r="U588" s="83"/>
      <c r="V588" s="239"/>
      <c r="W588" s="168" t="s">
        <v>1458</v>
      </c>
    </row>
    <row r="589" spans="1:23" ht="24.9" customHeight="1" x14ac:dyDescent="0.3">
      <c r="A589" s="213">
        <f t="shared" si="18"/>
        <v>585</v>
      </c>
      <c r="B589" s="267" t="s">
        <v>405</v>
      </c>
      <c r="C589" s="267" t="s">
        <v>406</v>
      </c>
      <c r="D589" s="267" t="s">
        <v>375</v>
      </c>
      <c r="E589" s="83" t="s">
        <v>407</v>
      </c>
      <c r="F589" s="267" t="s">
        <v>410</v>
      </c>
      <c r="G589" s="85" t="s">
        <v>411</v>
      </c>
      <c r="H589" s="86">
        <v>10</v>
      </c>
      <c r="I589" s="87">
        <v>6813010</v>
      </c>
      <c r="J589" s="87">
        <v>885691.3</v>
      </c>
      <c r="K589" s="87">
        <v>7700000</v>
      </c>
      <c r="L589" s="87">
        <v>6813010</v>
      </c>
      <c r="M589" s="87">
        <v>885691.3</v>
      </c>
      <c r="N589" s="162">
        <v>7700000</v>
      </c>
      <c r="O589" s="163" t="s">
        <v>3</v>
      </c>
      <c r="P589" s="163" t="s">
        <v>2</v>
      </c>
      <c r="Q589" s="82" t="s">
        <v>139</v>
      </c>
      <c r="R589" s="317">
        <v>45261</v>
      </c>
      <c r="S589" s="267"/>
      <c r="T589" s="82"/>
      <c r="U589" s="83"/>
      <c r="V589" s="239"/>
      <c r="W589" s="168" t="s">
        <v>1458</v>
      </c>
    </row>
    <row r="590" spans="1:23" ht="24.9" customHeight="1" x14ac:dyDescent="0.3">
      <c r="A590" s="213">
        <f t="shared" si="18"/>
        <v>586</v>
      </c>
      <c r="B590" s="267" t="s">
        <v>380</v>
      </c>
      <c r="C590" s="267" t="s">
        <v>412</v>
      </c>
      <c r="D590" s="267" t="s">
        <v>375</v>
      </c>
      <c r="E590" s="90" t="s">
        <v>413</v>
      </c>
      <c r="F590" s="267" t="s">
        <v>414</v>
      </c>
      <c r="G590" s="85" t="s">
        <v>415</v>
      </c>
      <c r="H590" s="86">
        <v>1</v>
      </c>
      <c r="I590" s="87">
        <v>445250</v>
      </c>
      <c r="J590" s="87">
        <v>57882.5</v>
      </c>
      <c r="K590" s="87">
        <v>505000</v>
      </c>
      <c r="L590" s="87">
        <v>445250</v>
      </c>
      <c r="M590" s="87">
        <v>57882.5</v>
      </c>
      <c r="N590" s="162">
        <v>505000</v>
      </c>
      <c r="O590" s="163" t="s">
        <v>3</v>
      </c>
      <c r="P590" s="163" t="s">
        <v>2</v>
      </c>
      <c r="Q590" s="81" t="s">
        <v>416</v>
      </c>
      <c r="R590" s="317">
        <v>44958</v>
      </c>
      <c r="S590" s="267"/>
      <c r="T590" s="82"/>
      <c r="U590" s="83"/>
      <c r="V590" s="239"/>
      <c r="W590" s="168" t="s">
        <v>1458</v>
      </c>
    </row>
    <row r="591" spans="1:23" ht="24.9" customHeight="1" x14ac:dyDescent="0.3">
      <c r="A591" s="213">
        <f t="shared" si="18"/>
        <v>587</v>
      </c>
      <c r="B591" s="267" t="s">
        <v>417</v>
      </c>
      <c r="C591" s="267" t="s">
        <v>418</v>
      </c>
      <c r="D591" s="267" t="s">
        <v>375</v>
      </c>
      <c r="E591" s="83" t="s">
        <v>419</v>
      </c>
      <c r="F591" s="267" t="s">
        <v>420</v>
      </c>
      <c r="G591" s="85" t="s">
        <v>421</v>
      </c>
      <c r="H591" s="86">
        <v>5</v>
      </c>
      <c r="I591" s="87">
        <v>86266845.000000015</v>
      </c>
      <c r="J591" s="87">
        <v>11214689.850000001</v>
      </c>
      <c r="K591" s="87">
        <v>97485000</v>
      </c>
      <c r="L591" s="88">
        <v>86266845.000000015</v>
      </c>
      <c r="M591" s="88">
        <v>11214689.850000001</v>
      </c>
      <c r="N591" s="162">
        <v>97485000</v>
      </c>
      <c r="O591" s="163" t="s">
        <v>3</v>
      </c>
      <c r="P591" s="163" t="s">
        <v>2</v>
      </c>
      <c r="Q591" s="82" t="s">
        <v>139</v>
      </c>
      <c r="R591" s="317">
        <v>45170</v>
      </c>
      <c r="S591" s="267"/>
      <c r="T591" s="82"/>
      <c r="U591" s="83"/>
      <c r="V591" s="239"/>
      <c r="W591" s="168" t="s">
        <v>1458</v>
      </c>
    </row>
    <row r="592" spans="1:23" ht="24.9" customHeight="1" x14ac:dyDescent="0.3">
      <c r="A592" s="213">
        <f t="shared" si="18"/>
        <v>588</v>
      </c>
      <c r="B592" s="267" t="s">
        <v>417</v>
      </c>
      <c r="C592" s="267" t="s">
        <v>418</v>
      </c>
      <c r="D592" s="267" t="s">
        <v>375</v>
      </c>
      <c r="E592" s="83" t="s">
        <v>419</v>
      </c>
      <c r="F592" s="267" t="s">
        <v>422</v>
      </c>
      <c r="G592" s="85" t="s">
        <v>421</v>
      </c>
      <c r="H592" s="86">
        <v>22</v>
      </c>
      <c r="I592" s="87">
        <v>2156671.125</v>
      </c>
      <c r="J592" s="87">
        <v>280367.24625000003</v>
      </c>
      <c r="K592" s="87">
        <v>2440000</v>
      </c>
      <c r="L592" s="88">
        <v>2156671.125</v>
      </c>
      <c r="M592" s="88">
        <v>280367.24625000003</v>
      </c>
      <c r="N592" s="162">
        <v>2440000</v>
      </c>
      <c r="O592" s="163" t="s">
        <v>3</v>
      </c>
      <c r="P592" s="163" t="s">
        <v>2</v>
      </c>
      <c r="Q592" s="82" t="s">
        <v>139</v>
      </c>
      <c r="R592" s="317">
        <v>45170</v>
      </c>
      <c r="S592" s="267"/>
      <c r="T592" s="82"/>
      <c r="U592" s="83"/>
      <c r="V592" s="239"/>
      <c r="W592" s="168" t="s">
        <v>1458</v>
      </c>
    </row>
    <row r="593" spans="1:23" ht="24.9" customHeight="1" x14ac:dyDescent="0.3">
      <c r="A593" s="213">
        <f t="shared" si="18"/>
        <v>589</v>
      </c>
      <c r="B593" s="267" t="s">
        <v>417</v>
      </c>
      <c r="C593" s="267" t="s">
        <v>418</v>
      </c>
      <c r="D593" s="267" t="s">
        <v>375</v>
      </c>
      <c r="E593" s="83" t="s">
        <v>419</v>
      </c>
      <c r="F593" s="267" t="s">
        <v>423</v>
      </c>
      <c r="G593" s="85" t="s">
        <v>421</v>
      </c>
      <c r="H593" s="86">
        <v>22</v>
      </c>
      <c r="I593" s="87">
        <v>2156671.125</v>
      </c>
      <c r="J593" s="87">
        <v>280367.24625000003</v>
      </c>
      <c r="K593" s="87">
        <v>2440000</v>
      </c>
      <c r="L593" s="88">
        <v>2156671.125</v>
      </c>
      <c r="M593" s="88">
        <v>280367.24625000003</v>
      </c>
      <c r="N593" s="162">
        <v>2440000</v>
      </c>
      <c r="O593" s="163" t="s">
        <v>3</v>
      </c>
      <c r="P593" s="163" t="s">
        <v>2</v>
      </c>
      <c r="Q593" s="82" t="s">
        <v>139</v>
      </c>
      <c r="R593" s="317">
        <v>45170</v>
      </c>
      <c r="S593" s="267"/>
      <c r="T593" s="82"/>
      <c r="U593" s="83"/>
      <c r="V593" s="239"/>
      <c r="W593" s="168" t="s">
        <v>1458</v>
      </c>
    </row>
    <row r="594" spans="1:23" ht="24.9" customHeight="1" x14ac:dyDescent="0.3">
      <c r="A594" s="213">
        <f t="shared" si="18"/>
        <v>590</v>
      </c>
      <c r="B594" s="267" t="s">
        <v>417</v>
      </c>
      <c r="C594" s="267" t="s">
        <v>418</v>
      </c>
      <c r="D594" s="267" t="s">
        <v>375</v>
      </c>
      <c r="E594" s="83" t="s">
        <v>419</v>
      </c>
      <c r="F594" s="267" t="s">
        <v>424</v>
      </c>
      <c r="G594" s="85" t="s">
        <v>421</v>
      </c>
      <c r="H594" s="86">
        <v>5</v>
      </c>
      <c r="I594" s="87">
        <v>2875561.5000000005</v>
      </c>
      <c r="J594" s="87">
        <v>373822.99500000005</v>
      </c>
      <c r="K594" s="87">
        <v>3250000</v>
      </c>
      <c r="L594" s="88">
        <v>2875561.5000000005</v>
      </c>
      <c r="M594" s="88">
        <v>373822.99500000005</v>
      </c>
      <c r="N594" s="162">
        <v>3250000</v>
      </c>
      <c r="O594" s="163" t="s">
        <v>3</v>
      </c>
      <c r="P594" s="163" t="s">
        <v>2</v>
      </c>
      <c r="Q594" s="82" t="s">
        <v>139</v>
      </c>
      <c r="R594" s="317">
        <v>45170</v>
      </c>
      <c r="S594" s="267"/>
      <c r="T594" s="82"/>
      <c r="U594" s="83"/>
      <c r="V594" s="239"/>
      <c r="W594" s="168" t="s">
        <v>1458</v>
      </c>
    </row>
    <row r="595" spans="1:23" ht="24.9" customHeight="1" x14ac:dyDescent="0.3">
      <c r="A595" s="213">
        <f t="shared" si="18"/>
        <v>591</v>
      </c>
      <c r="B595" s="267" t="s">
        <v>380</v>
      </c>
      <c r="C595" s="267" t="s">
        <v>425</v>
      </c>
      <c r="D595" s="267" t="s">
        <v>375</v>
      </c>
      <c r="E595" s="83" t="s">
        <v>426</v>
      </c>
      <c r="F595" s="267" t="s">
        <v>427</v>
      </c>
      <c r="G595" s="85" t="s">
        <v>428</v>
      </c>
      <c r="H595" s="86">
        <v>4</v>
      </c>
      <c r="I595" s="87">
        <v>51760107</v>
      </c>
      <c r="J595" s="87">
        <v>6728813.9100000001</v>
      </c>
      <c r="K595" s="87">
        <v>58490000</v>
      </c>
      <c r="L595" s="88">
        <v>51760107</v>
      </c>
      <c r="M595" s="88">
        <v>6728813.9100000001</v>
      </c>
      <c r="N595" s="162">
        <v>58490000</v>
      </c>
      <c r="O595" s="163" t="s">
        <v>3</v>
      </c>
      <c r="P595" s="163" t="s">
        <v>2</v>
      </c>
      <c r="Q595" s="82" t="s">
        <v>139</v>
      </c>
      <c r="R595" s="317">
        <v>45170</v>
      </c>
      <c r="S595" s="267"/>
      <c r="T595" s="82"/>
      <c r="U595" s="83"/>
      <c r="V595" s="239"/>
      <c r="W595" s="168" t="s">
        <v>1458</v>
      </c>
    </row>
    <row r="596" spans="1:23" ht="24.9" customHeight="1" x14ac:dyDescent="0.3">
      <c r="A596" s="213">
        <f t="shared" si="18"/>
        <v>592</v>
      </c>
      <c r="B596" s="267" t="s">
        <v>380</v>
      </c>
      <c r="C596" s="267" t="s">
        <v>425</v>
      </c>
      <c r="D596" s="267" t="s">
        <v>375</v>
      </c>
      <c r="E596" s="83" t="s">
        <v>426</v>
      </c>
      <c r="F596" s="267" t="s">
        <v>429</v>
      </c>
      <c r="G596" s="85" t="s">
        <v>428</v>
      </c>
      <c r="H596" s="86">
        <v>4</v>
      </c>
      <c r="I596" s="87">
        <v>51760107</v>
      </c>
      <c r="J596" s="87">
        <v>6728813.9100000001</v>
      </c>
      <c r="K596" s="87">
        <v>58490000</v>
      </c>
      <c r="L596" s="88">
        <v>51760107</v>
      </c>
      <c r="M596" s="88">
        <v>6728813.9100000001</v>
      </c>
      <c r="N596" s="162">
        <v>58490000</v>
      </c>
      <c r="O596" s="163" t="s">
        <v>3</v>
      </c>
      <c r="P596" s="163" t="s">
        <v>2</v>
      </c>
      <c r="Q596" s="82" t="s">
        <v>139</v>
      </c>
      <c r="R596" s="317">
        <v>45170</v>
      </c>
      <c r="S596" s="267"/>
      <c r="T596" s="82"/>
      <c r="U596" s="83"/>
      <c r="V596" s="239"/>
      <c r="W596" s="168" t="s">
        <v>1458</v>
      </c>
    </row>
    <row r="597" spans="1:23" ht="24.9" customHeight="1" x14ac:dyDescent="0.3">
      <c r="A597" s="213">
        <f t="shared" si="18"/>
        <v>593</v>
      </c>
      <c r="B597" s="267" t="s">
        <v>380</v>
      </c>
      <c r="C597" s="267" t="s">
        <v>425</v>
      </c>
      <c r="D597" s="267" t="s">
        <v>375</v>
      </c>
      <c r="E597" s="83" t="s">
        <v>426</v>
      </c>
      <c r="F597" s="267" t="s">
        <v>430</v>
      </c>
      <c r="G597" s="85" t="s">
        <v>428</v>
      </c>
      <c r="H597" s="86">
        <v>4</v>
      </c>
      <c r="I597" s="87">
        <v>5751123.0000000009</v>
      </c>
      <c r="J597" s="87">
        <v>747645.99000000011</v>
      </c>
      <c r="K597" s="87">
        <v>6500000</v>
      </c>
      <c r="L597" s="88">
        <v>5751123.0000000009</v>
      </c>
      <c r="M597" s="88">
        <v>747645.99000000011</v>
      </c>
      <c r="N597" s="162">
        <v>6500000</v>
      </c>
      <c r="O597" s="163" t="s">
        <v>3</v>
      </c>
      <c r="P597" s="163" t="s">
        <v>2</v>
      </c>
      <c r="Q597" s="82" t="s">
        <v>139</v>
      </c>
      <c r="R597" s="317">
        <v>45170</v>
      </c>
      <c r="S597" s="267"/>
      <c r="T597" s="82"/>
      <c r="U597" s="83"/>
      <c r="V597" s="239"/>
      <c r="W597" s="168" t="s">
        <v>1458</v>
      </c>
    </row>
    <row r="598" spans="1:23" ht="24.9" customHeight="1" x14ac:dyDescent="0.3">
      <c r="A598" s="213">
        <f t="shared" si="18"/>
        <v>594</v>
      </c>
      <c r="B598" s="267" t="s">
        <v>380</v>
      </c>
      <c r="C598" s="267" t="s">
        <v>425</v>
      </c>
      <c r="D598" s="267" t="s">
        <v>375</v>
      </c>
      <c r="E598" s="83" t="s">
        <v>426</v>
      </c>
      <c r="F598" s="267" t="s">
        <v>431</v>
      </c>
      <c r="G598" s="85" t="s">
        <v>428</v>
      </c>
      <c r="H598" s="86">
        <v>4</v>
      </c>
      <c r="I598" s="87">
        <v>5751123.0000000009</v>
      </c>
      <c r="J598" s="87">
        <v>747645.99000000011</v>
      </c>
      <c r="K598" s="87">
        <v>6500000</v>
      </c>
      <c r="L598" s="88">
        <v>5751123.0000000009</v>
      </c>
      <c r="M598" s="88">
        <v>747645.99000000011</v>
      </c>
      <c r="N598" s="162">
        <v>6500000</v>
      </c>
      <c r="O598" s="163" t="s">
        <v>3</v>
      </c>
      <c r="P598" s="163" t="s">
        <v>2</v>
      </c>
      <c r="Q598" s="82" t="s">
        <v>139</v>
      </c>
      <c r="R598" s="317">
        <v>45170</v>
      </c>
      <c r="S598" s="267"/>
      <c r="T598" s="82"/>
      <c r="U598" s="83"/>
      <c r="V598" s="239"/>
      <c r="W598" s="168" t="s">
        <v>1458</v>
      </c>
    </row>
    <row r="599" spans="1:23" ht="24.9" customHeight="1" x14ac:dyDescent="0.3">
      <c r="A599" s="213">
        <f t="shared" si="18"/>
        <v>595</v>
      </c>
      <c r="B599" s="267" t="s">
        <v>380</v>
      </c>
      <c r="C599" s="267" t="s">
        <v>425</v>
      </c>
      <c r="D599" s="267" t="s">
        <v>375</v>
      </c>
      <c r="E599" s="83" t="s">
        <v>426</v>
      </c>
      <c r="F599" s="267" t="s">
        <v>432</v>
      </c>
      <c r="G599" s="85" t="s">
        <v>428</v>
      </c>
      <c r="H599" s="86">
        <v>4</v>
      </c>
      <c r="I599" s="87">
        <v>7188903.75</v>
      </c>
      <c r="J599" s="87">
        <v>934557.48750000005</v>
      </c>
      <c r="K599" s="87">
        <v>8125000</v>
      </c>
      <c r="L599" s="88">
        <v>7188903.75</v>
      </c>
      <c r="M599" s="88">
        <v>934557.48750000005</v>
      </c>
      <c r="N599" s="162">
        <v>8125000</v>
      </c>
      <c r="O599" s="163" t="s">
        <v>3</v>
      </c>
      <c r="P599" s="163" t="s">
        <v>2</v>
      </c>
      <c r="Q599" s="82" t="s">
        <v>139</v>
      </c>
      <c r="R599" s="317">
        <v>45170</v>
      </c>
      <c r="S599" s="267"/>
      <c r="T599" s="82"/>
      <c r="U599" s="83"/>
      <c r="V599" s="239"/>
      <c r="W599" s="168" t="s">
        <v>1458</v>
      </c>
    </row>
    <row r="600" spans="1:23" ht="24.9" customHeight="1" x14ac:dyDescent="0.3">
      <c r="A600" s="213">
        <f t="shared" si="18"/>
        <v>596</v>
      </c>
      <c r="B600" s="226" t="s">
        <v>433</v>
      </c>
      <c r="C600" s="267" t="s">
        <v>434</v>
      </c>
      <c r="D600" s="267" t="s">
        <v>375</v>
      </c>
      <c r="E600" s="83" t="s">
        <v>435</v>
      </c>
      <c r="F600" s="267" t="s">
        <v>436</v>
      </c>
      <c r="G600" s="85" t="s">
        <v>437</v>
      </c>
      <c r="H600" s="86">
        <v>1</v>
      </c>
      <c r="I600" s="87">
        <v>316470</v>
      </c>
      <c r="J600" s="87">
        <v>41141.1</v>
      </c>
      <c r="K600" s="87">
        <v>360000</v>
      </c>
      <c r="L600" s="88">
        <v>316470</v>
      </c>
      <c r="M600" s="88">
        <v>41141.1</v>
      </c>
      <c r="N600" s="162">
        <v>360000</v>
      </c>
      <c r="O600" s="163" t="s">
        <v>3</v>
      </c>
      <c r="P600" s="163" t="s">
        <v>2</v>
      </c>
      <c r="Q600" s="82" t="s">
        <v>139</v>
      </c>
      <c r="R600" s="317">
        <v>45200</v>
      </c>
      <c r="S600" s="267"/>
      <c r="T600" s="82"/>
      <c r="U600" s="83"/>
      <c r="V600" s="239"/>
      <c r="W600" s="168" t="s">
        <v>1458</v>
      </c>
    </row>
    <row r="601" spans="1:23" ht="24.9" customHeight="1" x14ac:dyDescent="0.3">
      <c r="A601" s="213">
        <f t="shared" si="18"/>
        <v>597</v>
      </c>
      <c r="B601" s="226" t="s">
        <v>438</v>
      </c>
      <c r="C601" s="226" t="s">
        <v>439</v>
      </c>
      <c r="D601" s="226" t="s">
        <v>375</v>
      </c>
      <c r="E601" s="90" t="s">
        <v>440</v>
      </c>
      <c r="F601" s="226" t="s">
        <v>441</v>
      </c>
      <c r="G601" s="84" t="s">
        <v>442</v>
      </c>
      <c r="H601" s="91">
        <v>3</v>
      </c>
      <c r="I601" s="87">
        <v>300002.59999999998</v>
      </c>
      <c r="J601" s="87">
        <v>39000.337999999996</v>
      </c>
      <c r="K601" s="87">
        <v>340000</v>
      </c>
      <c r="L601" s="88">
        <v>300002.59999999998</v>
      </c>
      <c r="M601" s="88">
        <v>39000.337999999996</v>
      </c>
      <c r="N601" s="162">
        <v>340000</v>
      </c>
      <c r="O601" s="164" t="s">
        <v>3</v>
      </c>
      <c r="P601" s="164" t="s">
        <v>2</v>
      </c>
      <c r="Q601" s="81" t="s">
        <v>139</v>
      </c>
      <c r="R601" s="318">
        <v>45139</v>
      </c>
      <c r="S601" s="226"/>
      <c r="T601" s="81"/>
      <c r="U601" s="90"/>
      <c r="V601" s="239"/>
      <c r="W601" s="168" t="s">
        <v>1458</v>
      </c>
    </row>
    <row r="602" spans="1:23" ht="24.9" customHeight="1" x14ac:dyDescent="0.3">
      <c r="A602" s="213">
        <f t="shared" si="18"/>
        <v>598</v>
      </c>
      <c r="B602" s="267" t="s">
        <v>380</v>
      </c>
      <c r="C602" s="267" t="s">
        <v>443</v>
      </c>
      <c r="D602" s="267" t="s">
        <v>375</v>
      </c>
      <c r="E602" s="83" t="s">
        <v>426</v>
      </c>
      <c r="F602" s="304" t="s">
        <v>444</v>
      </c>
      <c r="G602" s="85" t="s">
        <v>445</v>
      </c>
      <c r="H602" s="86">
        <v>13</v>
      </c>
      <c r="I602" s="87">
        <v>250785.35</v>
      </c>
      <c r="J602" s="87">
        <v>32602.095500000003</v>
      </c>
      <c r="K602" s="87">
        <v>285000</v>
      </c>
      <c r="L602" s="88">
        <v>250785.35</v>
      </c>
      <c r="M602" s="88">
        <v>32602.095500000003</v>
      </c>
      <c r="N602" s="162">
        <v>285000</v>
      </c>
      <c r="O602" s="163" t="s">
        <v>3</v>
      </c>
      <c r="P602" s="163" t="s">
        <v>2</v>
      </c>
      <c r="Q602" s="82" t="s">
        <v>139</v>
      </c>
      <c r="R602" s="317">
        <v>45231</v>
      </c>
      <c r="S602" s="267"/>
      <c r="T602" s="82"/>
      <c r="U602" s="83"/>
      <c r="V602" s="239"/>
      <c r="W602" s="168" t="s">
        <v>1458</v>
      </c>
    </row>
    <row r="603" spans="1:23" ht="24.9" customHeight="1" x14ac:dyDescent="0.3">
      <c r="A603" s="213">
        <f t="shared" si="18"/>
        <v>599</v>
      </c>
      <c r="B603" s="267" t="s">
        <v>387</v>
      </c>
      <c r="C603" s="267" t="s">
        <v>388</v>
      </c>
      <c r="D603" s="267" t="s">
        <v>375</v>
      </c>
      <c r="E603" s="83" t="s">
        <v>446</v>
      </c>
      <c r="F603" s="304" t="s">
        <v>447</v>
      </c>
      <c r="G603" s="85" t="s">
        <v>448</v>
      </c>
      <c r="H603" s="86">
        <v>3</v>
      </c>
      <c r="I603" s="87">
        <v>4747050</v>
      </c>
      <c r="J603" s="87">
        <v>617116.5</v>
      </c>
      <c r="K603" s="87">
        <v>5365000</v>
      </c>
      <c r="L603" s="88">
        <v>4747050</v>
      </c>
      <c r="M603" s="87">
        <v>617116.5</v>
      </c>
      <c r="N603" s="162">
        <v>5365000</v>
      </c>
      <c r="O603" s="163" t="s">
        <v>3</v>
      </c>
      <c r="P603" s="163" t="s">
        <v>2</v>
      </c>
      <c r="Q603" s="82" t="s">
        <v>139</v>
      </c>
      <c r="R603" s="317">
        <v>45261</v>
      </c>
      <c r="S603" s="267"/>
      <c r="T603" s="82"/>
      <c r="U603" s="83"/>
      <c r="V603" s="239"/>
      <c r="W603" s="168" t="s">
        <v>1458</v>
      </c>
    </row>
    <row r="604" spans="1:23" ht="24.9" customHeight="1" x14ac:dyDescent="0.3">
      <c r="A604" s="213">
        <f t="shared" si="18"/>
        <v>600</v>
      </c>
      <c r="B604" s="267" t="s">
        <v>405</v>
      </c>
      <c r="C604" s="267" t="s">
        <v>406</v>
      </c>
      <c r="D604" s="267" t="s">
        <v>375</v>
      </c>
      <c r="E604" s="83" t="s">
        <v>407</v>
      </c>
      <c r="F604" s="304" t="s">
        <v>449</v>
      </c>
      <c r="G604" s="85" t="s">
        <v>450</v>
      </c>
      <c r="H604" s="86">
        <v>9</v>
      </c>
      <c r="I604" s="87">
        <v>10790780.75221239</v>
      </c>
      <c r="J604" s="87">
        <v>1402801.4977876109</v>
      </c>
      <c r="K604" s="87">
        <v>12195000</v>
      </c>
      <c r="L604" s="88">
        <v>10790780.75221239</v>
      </c>
      <c r="M604" s="88">
        <v>1402801.4977876109</v>
      </c>
      <c r="N604" s="162">
        <v>12195000</v>
      </c>
      <c r="O604" s="163" t="s">
        <v>3</v>
      </c>
      <c r="P604" s="163" t="s">
        <v>2</v>
      </c>
      <c r="Q604" s="82" t="s">
        <v>139</v>
      </c>
      <c r="R604" s="317">
        <v>45261</v>
      </c>
      <c r="S604" s="267"/>
      <c r="T604" s="82"/>
      <c r="U604" s="83"/>
      <c r="V604" s="239"/>
      <c r="W604" s="168" t="s">
        <v>1458</v>
      </c>
    </row>
    <row r="605" spans="1:23" ht="24.9" customHeight="1" x14ac:dyDescent="0.3">
      <c r="A605" s="213">
        <f t="shared" si="18"/>
        <v>601</v>
      </c>
      <c r="B605" s="267" t="s">
        <v>405</v>
      </c>
      <c r="C605" s="267" t="s">
        <v>406</v>
      </c>
      <c r="D605" s="267" t="s">
        <v>375</v>
      </c>
      <c r="E605" s="83" t="s">
        <v>407</v>
      </c>
      <c r="F605" s="304" t="s">
        <v>451</v>
      </c>
      <c r="G605" s="85" t="s">
        <v>450</v>
      </c>
      <c r="H605" s="86">
        <v>1</v>
      </c>
      <c r="I605" s="87">
        <v>4016567.2123893807</v>
      </c>
      <c r="J605" s="87">
        <v>522153.73761061952</v>
      </c>
      <c r="K605" s="87">
        <v>4540000</v>
      </c>
      <c r="L605" s="88">
        <v>4016567.2123893807</v>
      </c>
      <c r="M605" s="88">
        <v>522153.73761061952</v>
      </c>
      <c r="N605" s="87">
        <v>4540000</v>
      </c>
      <c r="O605" s="163" t="s">
        <v>3</v>
      </c>
      <c r="P605" s="163" t="s">
        <v>2</v>
      </c>
      <c r="Q605" s="82" t="s">
        <v>139</v>
      </c>
      <c r="R605" s="317">
        <v>45261</v>
      </c>
      <c r="S605" s="267"/>
      <c r="T605" s="82"/>
      <c r="U605" s="83"/>
      <c r="V605" s="239"/>
      <c r="W605" s="168" t="s">
        <v>1458</v>
      </c>
    </row>
    <row r="606" spans="1:23" ht="24.9" customHeight="1" x14ac:dyDescent="0.3">
      <c r="A606" s="213">
        <f t="shared" si="18"/>
        <v>602</v>
      </c>
      <c r="B606" s="226" t="s">
        <v>433</v>
      </c>
      <c r="C606" s="267" t="s">
        <v>434</v>
      </c>
      <c r="D606" s="267" t="s">
        <v>375</v>
      </c>
      <c r="E606" s="83" t="s">
        <v>435</v>
      </c>
      <c r="F606" s="304" t="s">
        <v>452</v>
      </c>
      <c r="G606" s="85" t="s">
        <v>453</v>
      </c>
      <c r="H606" s="91">
        <v>2</v>
      </c>
      <c r="I606" s="87">
        <v>959000</v>
      </c>
      <c r="J606" s="87">
        <v>124670</v>
      </c>
      <c r="K606" s="87">
        <v>1085000</v>
      </c>
      <c r="L606" s="88">
        <v>959000</v>
      </c>
      <c r="M606" s="88">
        <v>124670</v>
      </c>
      <c r="N606" s="87">
        <v>1085000</v>
      </c>
      <c r="O606" s="163" t="s">
        <v>3</v>
      </c>
      <c r="P606" s="163" t="s">
        <v>2</v>
      </c>
      <c r="Q606" s="82" t="s">
        <v>139</v>
      </c>
      <c r="R606" s="317">
        <v>44986</v>
      </c>
      <c r="S606" s="267"/>
      <c r="T606" s="82"/>
      <c r="U606" s="83"/>
      <c r="V606" s="239"/>
      <c r="W606" s="168" t="s">
        <v>1458</v>
      </c>
    </row>
    <row r="607" spans="1:23" ht="24.9" customHeight="1" x14ac:dyDescent="0.3">
      <c r="A607" s="213">
        <f t="shared" si="18"/>
        <v>603</v>
      </c>
      <c r="B607" s="267" t="s">
        <v>380</v>
      </c>
      <c r="C607" s="267" t="s">
        <v>454</v>
      </c>
      <c r="D607" s="267" t="s">
        <v>375</v>
      </c>
      <c r="E607" s="83" t="s">
        <v>400</v>
      </c>
      <c r="F607" s="267" t="s">
        <v>455</v>
      </c>
      <c r="G607" s="85" t="s">
        <v>456</v>
      </c>
      <c r="H607" s="92">
        <v>10</v>
      </c>
      <c r="I607" s="87">
        <v>516477876.185</v>
      </c>
      <c r="J607" s="87">
        <v>67142123.904050007</v>
      </c>
      <c r="K607" s="87">
        <v>583625000</v>
      </c>
      <c r="L607" s="88">
        <v>516477876.185</v>
      </c>
      <c r="M607" s="87">
        <v>67142123.904050007</v>
      </c>
      <c r="N607" s="87">
        <v>583625000</v>
      </c>
      <c r="O607" s="163" t="s">
        <v>146</v>
      </c>
      <c r="P607" s="163" t="s">
        <v>2</v>
      </c>
      <c r="Q607" s="82" t="s">
        <v>139</v>
      </c>
      <c r="R607" s="317">
        <v>44986</v>
      </c>
      <c r="S607" s="267" t="s">
        <v>457</v>
      </c>
      <c r="T607" s="82"/>
      <c r="U607" s="83"/>
      <c r="V607" s="239"/>
      <c r="W607" s="168" t="s">
        <v>1459</v>
      </c>
    </row>
    <row r="608" spans="1:23" ht="39.9" customHeight="1" x14ac:dyDescent="0.3">
      <c r="A608" s="213">
        <f t="shared" si="18"/>
        <v>604</v>
      </c>
      <c r="B608" s="267" t="s">
        <v>380</v>
      </c>
      <c r="C608" s="267" t="s">
        <v>454</v>
      </c>
      <c r="D608" s="267" t="s">
        <v>375</v>
      </c>
      <c r="E608" s="83" t="s">
        <v>400</v>
      </c>
      <c r="F608" s="267" t="s">
        <v>458</v>
      </c>
      <c r="G608" s="85" t="s">
        <v>459</v>
      </c>
      <c r="H608" s="92">
        <v>1</v>
      </c>
      <c r="I608" s="87">
        <v>5092035.3982300879</v>
      </c>
      <c r="J608" s="87">
        <v>661964.60176991147</v>
      </c>
      <c r="K608" s="87">
        <v>5755000</v>
      </c>
      <c r="L608" s="88">
        <v>5092035.3982300879</v>
      </c>
      <c r="M608" s="87">
        <v>661964.60176991147</v>
      </c>
      <c r="N608" s="87">
        <v>5755000</v>
      </c>
      <c r="O608" s="163" t="s">
        <v>146</v>
      </c>
      <c r="P608" s="163" t="s">
        <v>2</v>
      </c>
      <c r="Q608" s="82" t="s">
        <v>139</v>
      </c>
      <c r="R608" s="317">
        <v>44986</v>
      </c>
      <c r="S608" s="267" t="s">
        <v>457</v>
      </c>
      <c r="T608" s="82"/>
      <c r="U608" s="83"/>
      <c r="V608" s="239"/>
      <c r="W608" s="168" t="s">
        <v>1459</v>
      </c>
    </row>
    <row r="609" spans="1:23" ht="24.9" customHeight="1" x14ac:dyDescent="0.3">
      <c r="A609" s="213">
        <f t="shared" si="18"/>
        <v>605</v>
      </c>
      <c r="B609" s="267" t="s">
        <v>380</v>
      </c>
      <c r="C609" s="267" t="s">
        <v>454</v>
      </c>
      <c r="D609" s="267" t="s">
        <v>375</v>
      </c>
      <c r="E609" s="83" t="s">
        <v>400</v>
      </c>
      <c r="F609" s="267" t="s">
        <v>460</v>
      </c>
      <c r="G609" s="85" t="s">
        <v>461</v>
      </c>
      <c r="H609" s="92">
        <v>250</v>
      </c>
      <c r="I609" s="87">
        <v>10275000</v>
      </c>
      <c r="J609" s="87">
        <v>1335750</v>
      </c>
      <c r="K609" s="87">
        <v>11615000</v>
      </c>
      <c r="L609" s="88">
        <v>7726557.5221238947</v>
      </c>
      <c r="M609" s="87">
        <v>1004452.4778761064</v>
      </c>
      <c r="N609" s="87">
        <v>8735000</v>
      </c>
      <c r="O609" s="163" t="s">
        <v>3</v>
      </c>
      <c r="P609" s="163" t="s">
        <v>2</v>
      </c>
      <c r="Q609" s="82" t="s">
        <v>139</v>
      </c>
      <c r="R609" s="317">
        <v>44958</v>
      </c>
      <c r="S609" s="267"/>
      <c r="T609" s="82"/>
      <c r="U609" s="83"/>
      <c r="V609" s="239"/>
      <c r="W609" s="168" t="s">
        <v>1459</v>
      </c>
    </row>
    <row r="610" spans="1:23" ht="24.9" customHeight="1" x14ac:dyDescent="0.3">
      <c r="A610" s="213">
        <f t="shared" si="18"/>
        <v>606</v>
      </c>
      <c r="B610" s="267" t="s">
        <v>380</v>
      </c>
      <c r="C610" s="267" t="s">
        <v>454</v>
      </c>
      <c r="D610" s="267" t="s">
        <v>375</v>
      </c>
      <c r="E610" s="83" t="s">
        <v>400</v>
      </c>
      <c r="F610" s="304" t="s">
        <v>462</v>
      </c>
      <c r="G610" s="84" t="s">
        <v>463</v>
      </c>
      <c r="H610" s="86">
        <v>1</v>
      </c>
      <c r="I610" s="87">
        <v>354531751</v>
      </c>
      <c r="J610" s="87">
        <v>46089127.630000003</v>
      </c>
      <c r="K610" s="87">
        <v>400625000</v>
      </c>
      <c r="L610" s="88">
        <v>173652295</v>
      </c>
      <c r="M610" s="87">
        <v>22574798.350000001</v>
      </c>
      <c r="N610" s="87">
        <v>196230000</v>
      </c>
      <c r="O610" s="163" t="s">
        <v>3</v>
      </c>
      <c r="P610" s="163" t="s">
        <v>2</v>
      </c>
      <c r="Q610" s="82" t="s">
        <v>139</v>
      </c>
      <c r="R610" s="317">
        <v>45078</v>
      </c>
      <c r="S610" s="267"/>
      <c r="T610" s="82"/>
      <c r="U610" s="83"/>
      <c r="V610" s="239"/>
      <c r="W610" s="168" t="s">
        <v>1458</v>
      </c>
    </row>
    <row r="611" spans="1:23" ht="39.9" customHeight="1" x14ac:dyDescent="0.3">
      <c r="A611" s="213">
        <f t="shared" si="18"/>
        <v>607</v>
      </c>
      <c r="B611" s="267" t="s">
        <v>380</v>
      </c>
      <c r="C611" s="267" t="s">
        <v>454</v>
      </c>
      <c r="D611" s="267" t="s">
        <v>375</v>
      </c>
      <c r="E611" s="83" t="s">
        <v>400</v>
      </c>
      <c r="F611" s="304" t="s">
        <v>464</v>
      </c>
      <c r="G611" s="89" t="s">
        <v>465</v>
      </c>
      <c r="H611" s="86">
        <v>1</v>
      </c>
      <c r="I611" s="87">
        <v>577824900</v>
      </c>
      <c r="J611" s="87">
        <v>75117237</v>
      </c>
      <c r="K611" s="87">
        <v>652945000</v>
      </c>
      <c r="L611" s="88">
        <v>577824900</v>
      </c>
      <c r="M611" s="87">
        <v>75117237</v>
      </c>
      <c r="N611" s="87">
        <v>652945000</v>
      </c>
      <c r="O611" s="163" t="s">
        <v>146</v>
      </c>
      <c r="P611" s="163" t="s">
        <v>2</v>
      </c>
      <c r="Q611" s="82" t="s">
        <v>139</v>
      </c>
      <c r="R611" s="317">
        <v>44927</v>
      </c>
      <c r="S611" s="267"/>
      <c r="T611" s="82"/>
      <c r="U611" s="83"/>
      <c r="V611" s="239"/>
      <c r="W611" s="168" t="s">
        <v>1458</v>
      </c>
    </row>
    <row r="612" spans="1:23" ht="39.9" customHeight="1" x14ac:dyDescent="0.3">
      <c r="A612" s="213">
        <f t="shared" si="18"/>
        <v>608</v>
      </c>
      <c r="B612" s="267" t="s">
        <v>380</v>
      </c>
      <c r="C612" s="267" t="s">
        <v>454</v>
      </c>
      <c r="D612" s="267" t="s">
        <v>375</v>
      </c>
      <c r="E612" s="83" t="s">
        <v>400</v>
      </c>
      <c r="F612" s="267" t="s">
        <v>466</v>
      </c>
      <c r="G612" s="85" t="s">
        <v>467</v>
      </c>
      <c r="H612" s="86">
        <v>10</v>
      </c>
      <c r="I612" s="87">
        <v>129437593.14999999</v>
      </c>
      <c r="J612" s="87">
        <v>16826887.109499998</v>
      </c>
      <c r="K612" s="87">
        <v>146265000</v>
      </c>
      <c r="L612" s="88">
        <v>129437593.14999999</v>
      </c>
      <c r="M612" s="87">
        <v>16826887.109499998</v>
      </c>
      <c r="N612" s="87">
        <v>146265000</v>
      </c>
      <c r="O612" s="82" t="s">
        <v>3</v>
      </c>
      <c r="P612" s="163" t="s">
        <v>2</v>
      </c>
      <c r="Q612" s="82" t="s">
        <v>139</v>
      </c>
      <c r="R612" s="317">
        <v>45017</v>
      </c>
      <c r="S612" s="267" t="s">
        <v>468</v>
      </c>
      <c r="T612" s="82"/>
      <c r="U612" s="83" t="s">
        <v>469</v>
      </c>
      <c r="V612" s="239"/>
      <c r="W612" s="168" t="s">
        <v>1460</v>
      </c>
    </row>
    <row r="613" spans="1:23" ht="24.9" customHeight="1" x14ac:dyDescent="0.3">
      <c r="A613" s="213">
        <f t="shared" si="18"/>
        <v>609</v>
      </c>
      <c r="B613" s="267" t="s">
        <v>380</v>
      </c>
      <c r="C613" s="267" t="s">
        <v>470</v>
      </c>
      <c r="D613" s="267" t="s">
        <v>375</v>
      </c>
      <c r="E613" s="83" t="s">
        <v>400</v>
      </c>
      <c r="F613" s="267" t="s">
        <v>471</v>
      </c>
      <c r="G613" s="85" t="s">
        <v>472</v>
      </c>
      <c r="H613" s="86">
        <v>318</v>
      </c>
      <c r="I613" s="87">
        <v>245058750</v>
      </c>
      <c r="J613" s="87">
        <v>31857637.5</v>
      </c>
      <c r="K613" s="87">
        <v>276920000</v>
      </c>
      <c r="L613" s="88">
        <v>245058750</v>
      </c>
      <c r="M613" s="87">
        <v>31857637.5</v>
      </c>
      <c r="N613" s="87">
        <v>276920000</v>
      </c>
      <c r="O613" s="163" t="s">
        <v>3</v>
      </c>
      <c r="P613" s="163" t="s">
        <v>2</v>
      </c>
      <c r="Q613" s="82" t="s">
        <v>379</v>
      </c>
      <c r="R613" s="317">
        <v>44986</v>
      </c>
      <c r="S613" s="267" t="s">
        <v>468</v>
      </c>
      <c r="T613" s="82"/>
      <c r="U613" s="83" t="s">
        <v>469</v>
      </c>
      <c r="V613" s="239"/>
      <c r="W613" s="168" t="s">
        <v>1460</v>
      </c>
    </row>
    <row r="614" spans="1:23" ht="24.9" customHeight="1" x14ac:dyDescent="0.3">
      <c r="A614" s="213">
        <f t="shared" si="18"/>
        <v>610</v>
      </c>
      <c r="B614" s="267" t="s">
        <v>380</v>
      </c>
      <c r="C614" s="267" t="s">
        <v>470</v>
      </c>
      <c r="D614" s="267" t="s">
        <v>375</v>
      </c>
      <c r="E614" s="83" t="s">
        <v>400</v>
      </c>
      <c r="F614" s="267" t="s">
        <v>473</v>
      </c>
      <c r="G614" s="85" t="s">
        <v>474</v>
      </c>
      <c r="H614" s="86">
        <v>5</v>
      </c>
      <c r="I614" s="87">
        <v>10846290</v>
      </c>
      <c r="J614" s="87">
        <v>1410017.7</v>
      </c>
      <c r="K614" s="87">
        <v>12260000</v>
      </c>
      <c r="L614" s="88">
        <v>10846290</v>
      </c>
      <c r="M614" s="87">
        <v>1410017.7</v>
      </c>
      <c r="N614" s="87">
        <v>12260000</v>
      </c>
      <c r="O614" s="163" t="s">
        <v>3</v>
      </c>
      <c r="P614" s="163" t="s">
        <v>2</v>
      </c>
      <c r="Q614" s="82" t="s">
        <v>379</v>
      </c>
      <c r="R614" s="317">
        <v>44986</v>
      </c>
      <c r="S614" s="267" t="s">
        <v>468</v>
      </c>
      <c r="T614" s="82"/>
      <c r="U614" s="83" t="s">
        <v>469</v>
      </c>
      <c r="V614" s="239"/>
      <c r="W614" s="168" t="s">
        <v>1460</v>
      </c>
    </row>
    <row r="615" spans="1:23" ht="24.9" customHeight="1" x14ac:dyDescent="0.3">
      <c r="A615" s="213">
        <f t="shared" si="18"/>
        <v>611</v>
      </c>
      <c r="B615" s="267" t="s">
        <v>380</v>
      </c>
      <c r="C615" s="267" t="s">
        <v>470</v>
      </c>
      <c r="D615" s="267" t="s">
        <v>375</v>
      </c>
      <c r="E615" s="83" t="s">
        <v>400</v>
      </c>
      <c r="F615" s="267" t="s">
        <v>475</v>
      </c>
      <c r="G615" s="85" t="s">
        <v>476</v>
      </c>
      <c r="H615" s="86">
        <v>39</v>
      </c>
      <c r="I615" s="87">
        <v>22402397.550000001</v>
      </c>
      <c r="J615" s="87">
        <v>2912311.6815000004</v>
      </c>
      <c r="K615" s="87">
        <v>25315000</v>
      </c>
      <c r="L615" s="88">
        <v>22402397.550000001</v>
      </c>
      <c r="M615" s="87">
        <v>2912311.6815000004</v>
      </c>
      <c r="N615" s="87">
        <v>25315000</v>
      </c>
      <c r="O615" s="163" t="s">
        <v>3</v>
      </c>
      <c r="P615" s="163" t="s">
        <v>2</v>
      </c>
      <c r="Q615" s="82" t="s">
        <v>379</v>
      </c>
      <c r="R615" s="317">
        <v>44986</v>
      </c>
      <c r="S615" s="267" t="s">
        <v>468</v>
      </c>
      <c r="T615" s="82"/>
      <c r="U615" s="83" t="s">
        <v>469</v>
      </c>
      <c r="V615" s="239"/>
      <c r="W615" s="168" t="s">
        <v>1460</v>
      </c>
    </row>
    <row r="616" spans="1:23" ht="24.9" customHeight="1" x14ac:dyDescent="0.3">
      <c r="A616" s="213">
        <f t="shared" si="18"/>
        <v>612</v>
      </c>
      <c r="B616" s="267" t="s">
        <v>380</v>
      </c>
      <c r="C616" s="267" t="s">
        <v>470</v>
      </c>
      <c r="D616" s="267" t="s">
        <v>375</v>
      </c>
      <c r="E616" s="83" t="s">
        <v>400</v>
      </c>
      <c r="F616" s="267" t="s">
        <v>477</v>
      </c>
      <c r="G616" s="85" t="s">
        <v>478</v>
      </c>
      <c r="H616" s="86">
        <v>1</v>
      </c>
      <c r="I616" s="87">
        <v>617500.1</v>
      </c>
      <c r="J616" s="87">
        <v>80275.013000000006</v>
      </c>
      <c r="K616" s="87">
        <v>700000</v>
      </c>
      <c r="L616" s="88">
        <v>617500.1</v>
      </c>
      <c r="M616" s="87">
        <v>80275.013000000006</v>
      </c>
      <c r="N616" s="87">
        <v>700000</v>
      </c>
      <c r="O616" s="163" t="s">
        <v>3</v>
      </c>
      <c r="P616" s="163" t="s">
        <v>2</v>
      </c>
      <c r="Q616" s="82" t="s">
        <v>379</v>
      </c>
      <c r="R616" s="317">
        <v>44986</v>
      </c>
      <c r="S616" s="267" t="s">
        <v>468</v>
      </c>
      <c r="T616" s="82"/>
      <c r="U616" s="83" t="s">
        <v>469</v>
      </c>
      <c r="V616" s="239"/>
      <c r="W616" s="168" t="s">
        <v>1460</v>
      </c>
    </row>
    <row r="617" spans="1:23" ht="24.9" customHeight="1" x14ac:dyDescent="0.3">
      <c r="A617" s="213">
        <f t="shared" si="18"/>
        <v>613</v>
      </c>
      <c r="B617" s="267" t="s">
        <v>380</v>
      </c>
      <c r="C617" s="267" t="s">
        <v>470</v>
      </c>
      <c r="D617" s="267" t="s">
        <v>375</v>
      </c>
      <c r="E617" s="83" t="s">
        <v>400</v>
      </c>
      <c r="F617" s="267" t="s">
        <v>479</v>
      </c>
      <c r="G617" s="85" t="s">
        <v>480</v>
      </c>
      <c r="H617" s="86">
        <v>6</v>
      </c>
      <c r="I617" s="87">
        <v>7930937.7599999998</v>
      </c>
      <c r="J617" s="87">
        <v>1031021.9088</v>
      </c>
      <c r="K617" s="87">
        <v>8965000</v>
      </c>
      <c r="L617" s="88">
        <v>7930937.7600000324</v>
      </c>
      <c r="M617" s="87">
        <v>1031021.9088000043</v>
      </c>
      <c r="N617" s="87">
        <v>8965000</v>
      </c>
      <c r="O617" s="163" t="s">
        <v>3</v>
      </c>
      <c r="P617" s="163" t="s">
        <v>2</v>
      </c>
      <c r="Q617" s="82" t="s">
        <v>379</v>
      </c>
      <c r="R617" s="317">
        <v>44986</v>
      </c>
      <c r="S617" s="267" t="s">
        <v>468</v>
      </c>
      <c r="T617" s="82"/>
      <c r="U617" s="83" t="s">
        <v>469</v>
      </c>
      <c r="V617" s="239"/>
      <c r="W617" s="168" t="s">
        <v>1460</v>
      </c>
    </row>
    <row r="618" spans="1:23" ht="24.9" customHeight="1" x14ac:dyDescent="0.3">
      <c r="A618" s="213">
        <f t="shared" si="18"/>
        <v>614</v>
      </c>
      <c r="B618" s="267" t="s">
        <v>380</v>
      </c>
      <c r="C618" s="267" t="s">
        <v>470</v>
      </c>
      <c r="D618" s="267" t="s">
        <v>375</v>
      </c>
      <c r="E618" s="83" t="s">
        <v>400</v>
      </c>
      <c r="F618" s="267" t="s">
        <v>481</v>
      </c>
      <c r="G618" s="85" t="s">
        <v>482</v>
      </c>
      <c r="H618" s="86">
        <v>1</v>
      </c>
      <c r="I618" s="87">
        <v>3416910.15</v>
      </c>
      <c r="J618" s="87">
        <v>444198.31949999998</v>
      </c>
      <c r="K618" s="87">
        <v>3865000</v>
      </c>
      <c r="L618" s="88">
        <v>3416910.15</v>
      </c>
      <c r="M618" s="87">
        <v>444198.31949999998</v>
      </c>
      <c r="N618" s="87">
        <v>3865000</v>
      </c>
      <c r="O618" s="163" t="s">
        <v>3</v>
      </c>
      <c r="P618" s="163" t="s">
        <v>2</v>
      </c>
      <c r="Q618" s="82" t="s">
        <v>379</v>
      </c>
      <c r="R618" s="317">
        <v>44986</v>
      </c>
      <c r="S618" s="267" t="s">
        <v>468</v>
      </c>
      <c r="T618" s="82"/>
      <c r="U618" s="83" t="s">
        <v>483</v>
      </c>
      <c r="V618" s="239"/>
      <c r="W618" s="168" t="s">
        <v>1460</v>
      </c>
    </row>
    <row r="619" spans="1:23" ht="24.9" customHeight="1" x14ac:dyDescent="0.3">
      <c r="A619" s="213">
        <f t="shared" si="18"/>
        <v>615</v>
      </c>
      <c r="B619" s="267" t="s">
        <v>380</v>
      </c>
      <c r="C619" s="267" t="s">
        <v>470</v>
      </c>
      <c r="D619" s="267" t="s">
        <v>375</v>
      </c>
      <c r="E619" s="83" t="s">
        <v>400</v>
      </c>
      <c r="F619" s="267" t="s">
        <v>484</v>
      </c>
      <c r="G619" s="85" t="s">
        <v>485</v>
      </c>
      <c r="H619" s="86">
        <v>1</v>
      </c>
      <c r="I619" s="87">
        <v>3416910.15</v>
      </c>
      <c r="J619" s="87">
        <v>444198.31949999998</v>
      </c>
      <c r="K619" s="87">
        <v>3865000</v>
      </c>
      <c r="L619" s="88">
        <v>3416910.15</v>
      </c>
      <c r="M619" s="87">
        <v>444198.31949999998</v>
      </c>
      <c r="N619" s="87">
        <v>3865000</v>
      </c>
      <c r="O619" s="163" t="s">
        <v>3</v>
      </c>
      <c r="P619" s="163" t="s">
        <v>2</v>
      </c>
      <c r="Q619" s="82" t="s">
        <v>379</v>
      </c>
      <c r="R619" s="317">
        <v>44986</v>
      </c>
      <c r="S619" s="267" t="s">
        <v>468</v>
      </c>
      <c r="T619" s="82"/>
      <c r="U619" s="83" t="s">
        <v>483</v>
      </c>
      <c r="V619" s="239"/>
      <c r="W619" s="168" t="s">
        <v>1460</v>
      </c>
    </row>
    <row r="620" spans="1:23" ht="24.9" customHeight="1" x14ac:dyDescent="0.3">
      <c r="A620" s="213">
        <f t="shared" si="18"/>
        <v>616</v>
      </c>
      <c r="B620" s="267" t="s">
        <v>380</v>
      </c>
      <c r="C620" s="267" t="s">
        <v>470</v>
      </c>
      <c r="D620" s="267" t="s">
        <v>375</v>
      </c>
      <c r="E620" s="83" t="s">
        <v>400</v>
      </c>
      <c r="F620" s="267" t="s">
        <v>486</v>
      </c>
      <c r="G620" s="85" t="s">
        <v>487</v>
      </c>
      <c r="H620" s="92">
        <v>150</v>
      </c>
      <c r="I620" s="87">
        <v>1818675</v>
      </c>
      <c r="J620" s="87">
        <v>236427.75</v>
      </c>
      <c r="K620" s="87">
        <v>2060000</v>
      </c>
      <c r="L620" s="88">
        <v>1818675</v>
      </c>
      <c r="M620" s="87">
        <v>236427.75</v>
      </c>
      <c r="N620" s="87">
        <v>2060000</v>
      </c>
      <c r="O620" s="163" t="s">
        <v>3</v>
      </c>
      <c r="P620" s="163" t="s">
        <v>2</v>
      </c>
      <c r="Q620" s="82" t="s">
        <v>379</v>
      </c>
      <c r="R620" s="317">
        <v>44986</v>
      </c>
      <c r="S620" s="267" t="s">
        <v>468</v>
      </c>
      <c r="T620" s="82"/>
      <c r="U620" s="83" t="s">
        <v>469</v>
      </c>
      <c r="V620" s="239"/>
      <c r="W620" s="168" t="s">
        <v>1459</v>
      </c>
    </row>
    <row r="621" spans="1:23" ht="24.9" customHeight="1" x14ac:dyDescent="0.3">
      <c r="A621" s="213">
        <f t="shared" si="18"/>
        <v>617</v>
      </c>
      <c r="B621" s="267" t="s">
        <v>380</v>
      </c>
      <c r="C621" s="267" t="s">
        <v>470</v>
      </c>
      <c r="D621" s="267" t="s">
        <v>375</v>
      </c>
      <c r="E621" s="83" t="s">
        <v>400</v>
      </c>
      <c r="F621" s="267" t="s">
        <v>488</v>
      </c>
      <c r="G621" s="85" t="s">
        <v>489</v>
      </c>
      <c r="H621" s="92">
        <v>150</v>
      </c>
      <c r="I621" s="87">
        <v>1644000</v>
      </c>
      <c r="J621" s="87">
        <v>213720</v>
      </c>
      <c r="K621" s="87">
        <v>1860000</v>
      </c>
      <c r="L621" s="88">
        <v>1644000</v>
      </c>
      <c r="M621" s="87">
        <v>213720</v>
      </c>
      <c r="N621" s="87">
        <v>1860000</v>
      </c>
      <c r="O621" s="163" t="s">
        <v>3</v>
      </c>
      <c r="P621" s="163" t="s">
        <v>2</v>
      </c>
      <c r="Q621" s="82" t="s">
        <v>379</v>
      </c>
      <c r="R621" s="317">
        <v>44986</v>
      </c>
      <c r="S621" s="267" t="s">
        <v>468</v>
      </c>
      <c r="T621" s="82"/>
      <c r="U621" s="83" t="s">
        <v>469</v>
      </c>
      <c r="V621" s="239"/>
      <c r="W621" s="168" t="s">
        <v>1459</v>
      </c>
    </row>
    <row r="622" spans="1:23" ht="24.9" customHeight="1" x14ac:dyDescent="0.3">
      <c r="A622" s="213">
        <f t="shared" si="18"/>
        <v>618</v>
      </c>
      <c r="B622" s="267" t="s">
        <v>380</v>
      </c>
      <c r="C622" s="267" t="s">
        <v>470</v>
      </c>
      <c r="D622" s="267" t="s">
        <v>375</v>
      </c>
      <c r="E622" s="83" t="s">
        <v>400</v>
      </c>
      <c r="F622" s="267" t="s">
        <v>490</v>
      </c>
      <c r="G622" s="85" t="s">
        <v>491</v>
      </c>
      <c r="H622" s="92">
        <v>200</v>
      </c>
      <c r="I622" s="87">
        <v>5137500</v>
      </c>
      <c r="J622" s="87">
        <v>667875</v>
      </c>
      <c r="K622" s="87">
        <v>5810000</v>
      </c>
      <c r="L622" s="88">
        <v>5137500</v>
      </c>
      <c r="M622" s="87">
        <v>667875</v>
      </c>
      <c r="N622" s="87">
        <v>5810000</v>
      </c>
      <c r="O622" s="163" t="s">
        <v>3</v>
      </c>
      <c r="P622" s="163" t="s">
        <v>2</v>
      </c>
      <c r="Q622" s="82" t="s">
        <v>379</v>
      </c>
      <c r="R622" s="317">
        <v>44986</v>
      </c>
      <c r="S622" s="267" t="s">
        <v>468</v>
      </c>
      <c r="T622" s="82"/>
      <c r="U622" s="83" t="s">
        <v>469</v>
      </c>
      <c r="V622" s="239"/>
      <c r="W622" s="168" t="s">
        <v>1459</v>
      </c>
    </row>
    <row r="623" spans="1:23" ht="24.9" customHeight="1" x14ac:dyDescent="0.3">
      <c r="A623" s="213">
        <f t="shared" si="18"/>
        <v>619</v>
      </c>
      <c r="B623" s="267" t="s">
        <v>380</v>
      </c>
      <c r="C623" s="267" t="s">
        <v>470</v>
      </c>
      <c r="D623" s="267" t="s">
        <v>375</v>
      </c>
      <c r="E623" s="83" t="s">
        <v>400</v>
      </c>
      <c r="F623" s="267" t="s">
        <v>492</v>
      </c>
      <c r="G623" s="85" t="s">
        <v>493</v>
      </c>
      <c r="H623" s="92">
        <v>100</v>
      </c>
      <c r="I623" s="87">
        <v>908995</v>
      </c>
      <c r="J623" s="87">
        <v>118169.35</v>
      </c>
      <c r="K623" s="87">
        <v>1030000</v>
      </c>
      <c r="L623" s="88">
        <v>908995</v>
      </c>
      <c r="M623" s="87">
        <v>118169.35</v>
      </c>
      <c r="N623" s="87">
        <v>1030000</v>
      </c>
      <c r="O623" s="163" t="s">
        <v>3</v>
      </c>
      <c r="P623" s="163" t="s">
        <v>2</v>
      </c>
      <c r="Q623" s="82" t="s">
        <v>379</v>
      </c>
      <c r="R623" s="317">
        <v>44986</v>
      </c>
      <c r="S623" s="267" t="s">
        <v>468</v>
      </c>
      <c r="T623" s="82"/>
      <c r="U623" s="83" t="s">
        <v>469</v>
      </c>
      <c r="V623" s="239"/>
      <c r="W623" s="168" t="s">
        <v>1459</v>
      </c>
    </row>
    <row r="624" spans="1:23" ht="24.9" customHeight="1" x14ac:dyDescent="0.3">
      <c r="A624" s="213">
        <f t="shared" si="18"/>
        <v>620</v>
      </c>
      <c r="B624" s="267" t="s">
        <v>380</v>
      </c>
      <c r="C624" s="267" t="s">
        <v>470</v>
      </c>
      <c r="D624" s="267" t="s">
        <v>375</v>
      </c>
      <c r="E624" s="83" t="s">
        <v>400</v>
      </c>
      <c r="F624" s="267" t="s">
        <v>494</v>
      </c>
      <c r="G624" s="85" t="s">
        <v>493</v>
      </c>
      <c r="H624" s="92">
        <v>5</v>
      </c>
      <c r="I624" s="87">
        <v>147375</v>
      </c>
      <c r="J624" s="87">
        <v>19158.75</v>
      </c>
      <c r="K624" s="87">
        <v>170000</v>
      </c>
      <c r="L624" s="88">
        <v>147375</v>
      </c>
      <c r="M624" s="87">
        <v>19158.75</v>
      </c>
      <c r="N624" s="87">
        <v>170000</v>
      </c>
      <c r="O624" s="163" t="s">
        <v>3</v>
      </c>
      <c r="P624" s="163" t="s">
        <v>2</v>
      </c>
      <c r="Q624" s="82" t="s">
        <v>379</v>
      </c>
      <c r="R624" s="317">
        <v>44986</v>
      </c>
      <c r="S624" s="267" t="s">
        <v>468</v>
      </c>
      <c r="T624" s="82"/>
      <c r="U624" s="83" t="s">
        <v>469</v>
      </c>
      <c r="V624" s="239"/>
      <c r="W624" s="168" t="s">
        <v>1459</v>
      </c>
    </row>
    <row r="625" spans="1:23" ht="24.9" customHeight="1" x14ac:dyDescent="0.3">
      <c r="A625" s="213">
        <f t="shared" si="18"/>
        <v>621</v>
      </c>
      <c r="B625" s="267" t="s">
        <v>380</v>
      </c>
      <c r="C625" s="267" t="s">
        <v>470</v>
      </c>
      <c r="D625" s="267" t="s">
        <v>375</v>
      </c>
      <c r="E625" s="83" t="s">
        <v>400</v>
      </c>
      <c r="F625" s="267" t="s">
        <v>495</v>
      </c>
      <c r="G625" s="85" t="s">
        <v>496</v>
      </c>
      <c r="H625" s="92">
        <v>5</v>
      </c>
      <c r="I625" s="87">
        <v>137550</v>
      </c>
      <c r="J625" s="87">
        <v>17881.5</v>
      </c>
      <c r="K625" s="87">
        <v>160000</v>
      </c>
      <c r="L625" s="88">
        <v>137550</v>
      </c>
      <c r="M625" s="87">
        <v>17881.5</v>
      </c>
      <c r="N625" s="87">
        <v>160000</v>
      </c>
      <c r="O625" s="163" t="s">
        <v>3</v>
      </c>
      <c r="P625" s="163" t="s">
        <v>2</v>
      </c>
      <c r="Q625" s="82" t="s">
        <v>379</v>
      </c>
      <c r="R625" s="317">
        <v>44986</v>
      </c>
      <c r="S625" s="267" t="s">
        <v>468</v>
      </c>
      <c r="T625" s="82"/>
      <c r="U625" s="83" t="s">
        <v>469</v>
      </c>
      <c r="V625" s="239"/>
      <c r="W625" s="168" t="s">
        <v>1459</v>
      </c>
    </row>
    <row r="626" spans="1:23" ht="24.9" customHeight="1" x14ac:dyDescent="0.3">
      <c r="A626" s="213">
        <f t="shared" si="18"/>
        <v>622</v>
      </c>
      <c r="B626" s="267" t="s">
        <v>380</v>
      </c>
      <c r="C626" s="267" t="s">
        <v>470</v>
      </c>
      <c r="D626" s="267" t="s">
        <v>375</v>
      </c>
      <c r="E626" s="83" t="s">
        <v>400</v>
      </c>
      <c r="F626" s="267" t="s">
        <v>497</v>
      </c>
      <c r="G626" s="85" t="s">
        <v>498</v>
      </c>
      <c r="H626" s="92">
        <v>5</v>
      </c>
      <c r="I626" s="87">
        <v>659292.05000000005</v>
      </c>
      <c r="J626" s="87">
        <v>85707.96650000001</v>
      </c>
      <c r="K626" s="87">
        <v>750000</v>
      </c>
      <c r="L626" s="88">
        <v>659292.05000000005</v>
      </c>
      <c r="M626" s="87">
        <v>85707.96650000001</v>
      </c>
      <c r="N626" s="87">
        <v>750000</v>
      </c>
      <c r="O626" s="163" t="s">
        <v>3</v>
      </c>
      <c r="P626" s="163" t="s">
        <v>2</v>
      </c>
      <c r="Q626" s="82" t="s">
        <v>379</v>
      </c>
      <c r="R626" s="317">
        <v>44986</v>
      </c>
      <c r="S626" s="267" t="s">
        <v>468</v>
      </c>
      <c r="T626" s="82"/>
      <c r="U626" s="83" t="s">
        <v>469</v>
      </c>
      <c r="V626" s="239"/>
      <c r="W626" s="168" t="s">
        <v>1459</v>
      </c>
    </row>
    <row r="627" spans="1:23" ht="24.9" customHeight="1" x14ac:dyDescent="0.3">
      <c r="A627" s="213">
        <f t="shared" si="18"/>
        <v>623</v>
      </c>
      <c r="B627" s="267" t="s">
        <v>380</v>
      </c>
      <c r="C627" s="267" t="s">
        <v>470</v>
      </c>
      <c r="D627" s="267" t="s">
        <v>375</v>
      </c>
      <c r="E627" s="83" t="s">
        <v>400</v>
      </c>
      <c r="F627" s="267" t="s">
        <v>499</v>
      </c>
      <c r="G627" s="85" t="s">
        <v>500</v>
      </c>
      <c r="H627" s="92">
        <v>5</v>
      </c>
      <c r="I627" s="87">
        <v>293591</v>
      </c>
      <c r="J627" s="87">
        <v>38166.83</v>
      </c>
      <c r="K627" s="87">
        <v>335000</v>
      </c>
      <c r="L627" s="88">
        <v>293591</v>
      </c>
      <c r="M627" s="87">
        <v>38166.83</v>
      </c>
      <c r="N627" s="87">
        <v>335000</v>
      </c>
      <c r="O627" s="163" t="s">
        <v>3</v>
      </c>
      <c r="P627" s="163" t="s">
        <v>2</v>
      </c>
      <c r="Q627" s="82" t="s">
        <v>379</v>
      </c>
      <c r="R627" s="317">
        <v>44986</v>
      </c>
      <c r="S627" s="267" t="s">
        <v>468</v>
      </c>
      <c r="T627" s="82"/>
      <c r="U627" s="83" t="s">
        <v>469</v>
      </c>
      <c r="V627" s="239"/>
      <c r="W627" s="168" t="s">
        <v>1459</v>
      </c>
    </row>
    <row r="628" spans="1:23" ht="24.9" customHeight="1" x14ac:dyDescent="0.3">
      <c r="A628" s="213">
        <f t="shared" si="18"/>
        <v>624</v>
      </c>
      <c r="B628" s="267" t="s">
        <v>380</v>
      </c>
      <c r="C628" s="267" t="s">
        <v>470</v>
      </c>
      <c r="D628" s="267" t="s">
        <v>375</v>
      </c>
      <c r="E628" s="83" t="s">
        <v>400</v>
      </c>
      <c r="F628" s="267" t="s">
        <v>501</v>
      </c>
      <c r="G628" s="85" t="s">
        <v>502</v>
      </c>
      <c r="H628" s="92">
        <v>2</v>
      </c>
      <c r="I628" s="87">
        <v>13120750.300000001</v>
      </c>
      <c r="J628" s="87">
        <v>1705697.5390000001</v>
      </c>
      <c r="K628" s="87">
        <v>14830000</v>
      </c>
      <c r="L628" s="88">
        <v>13120750.300000001</v>
      </c>
      <c r="M628" s="87">
        <v>1705697.5390000001</v>
      </c>
      <c r="N628" s="87">
        <v>14830000</v>
      </c>
      <c r="O628" s="163" t="s">
        <v>3</v>
      </c>
      <c r="P628" s="163" t="s">
        <v>2</v>
      </c>
      <c r="Q628" s="82" t="s">
        <v>379</v>
      </c>
      <c r="R628" s="317">
        <v>45261</v>
      </c>
      <c r="S628" s="267"/>
      <c r="T628" s="82"/>
      <c r="U628" s="83"/>
      <c r="V628" s="239"/>
      <c r="W628" s="168" t="s">
        <v>1460</v>
      </c>
    </row>
    <row r="629" spans="1:23" ht="24.9" customHeight="1" x14ac:dyDescent="0.3">
      <c r="A629" s="213">
        <f t="shared" si="18"/>
        <v>625</v>
      </c>
      <c r="B629" s="267" t="s">
        <v>380</v>
      </c>
      <c r="C629" s="267" t="s">
        <v>470</v>
      </c>
      <c r="D629" s="267" t="s">
        <v>375</v>
      </c>
      <c r="E629" s="83" t="s">
        <v>400</v>
      </c>
      <c r="F629" s="304" t="s">
        <v>503</v>
      </c>
      <c r="G629" s="93" t="s">
        <v>504</v>
      </c>
      <c r="H629" s="92">
        <v>1</v>
      </c>
      <c r="I629" s="87">
        <v>3136615</v>
      </c>
      <c r="J629" s="87">
        <v>407759.95</v>
      </c>
      <c r="K629" s="87">
        <v>3545000</v>
      </c>
      <c r="L629" s="88">
        <v>3136615</v>
      </c>
      <c r="M629" s="87">
        <v>407759.95</v>
      </c>
      <c r="N629" s="87">
        <v>3545000</v>
      </c>
      <c r="O629" s="163" t="s">
        <v>3</v>
      </c>
      <c r="P629" s="163" t="s">
        <v>2</v>
      </c>
      <c r="Q629" s="82" t="s">
        <v>139</v>
      </c>
      <c r="R629" s="317">
        <v>45261</v>
      </c>
      <c r="S629" s="267"/>
      <c r="T629" s="82"/>
      <c r="U629" s="83"/>
      <c r="V629" s="239"/>
      <c r="W629" s="168" t="s">
        <v>1458</v>
      </c>
    </row>
    <row r="630" spans="1:23" ht="24.9" customHeight="1" x14ac:dyDescent="0.3">
      <c r="A630" s="213">
        <f t="shared" si="18"/>
        <v>626</v>
      </c>
      <c r="B630" s="267" t="s">
        <v>380</v>
      </c>
      <c r="C630" s="267" t="s">
        <v>505</v>
      </c>
      <c r="D630" s="267" t="s">
        <v>375</v>
      </c>
      <c r="E630" s="83" t="s">
        <v>400</v>
      </c>
      <c r="F630" s="267" t="s">
        <v>506</v>
      </c>
      <c r="G630" s="85" t="s">
        <v>507</v>
      </c>
      <c r="H630" s="86">
        <v>1</v>
      </c>
      <c r="I630" s="87">
        <v>46006004.25</v>
      </c>
      <c r="J630" s="87">
        <v>5980780.5525000002</v>
      </c>
      <c r="K630" s="87">
        <v>51990000</v>
      </c>
      <c r="L630" s="88">
        <v>46006004.25</v>
      </c>
      <c r="M630" s="87">
        <v>5980780.5525000002</v>
      </c>
      <c r="N630" s="87">
        <v>51990000</v>
      </c>
      <c r="O630" s="163" t="s">
        <v>3</v>
      </c>
      <c r="P630" s="163" t="s">
        <v>2</v>
      </c>
      <c r="Q630" s="82" t="s">
        <v>379</v>
      </c>
      <c r="R630" s="317">
        <v>44986</v>
      </c>
      <c r="S630" s="267" t="s">
        <v>508</v>
      </c>
      <c r="T630" s="82"/>
      <c r="U630" s="83"/>
      <c r="V630" s="239"/>
      <c r="W630" s="168" t="s">
        <v>1460</v>
      </c>
    </row>
    <row r="631" spans="1:23" ht="24.9" customHeight="1" x14ac:dyDescent="0.3">
      <c r="A631" s="213">
        <f t="shared" si="18"/>
        <v>627</v>
      </c>
      <c r="B631" s="267" t="s">
        <v>380</v>
      </c>
      <c r="C631" s="267" t="s">
        <v>505</v>
      </c>
      <c r="D631" s="267" t="s">
        <v>375</v>
      </c>
      <c r="E631" s="83" t="s">
        <v>400</v>
      </c>
      <c r="F631" s="267" t="s">
        <v>509</v>
      </c>
      <c r="G631" s="85" t="s">
        <v>510</v>
      </c>
      <c r="H631" s="86">
        <v>2</v>
      </c>
      <c r="I631" s="87">
        <v>58169787.78761062</v>
      </c>
      <c r="J631" s="87">
        <v>7562072.4123893809</v>
      </c>
      <c r="K631" s="87">
        <v>65735000</v>
      </c>
      <c r="L631" s="88">
        <v>58169787.78761062</v>
      </c>
      <c r="M631" s="87">
        <v>7562072.4123893809</v>
      </c>
      <c r="N631" s="87">
        <v>65735000</v>
      </c>
      <c r="O631" s="163" t="s">
        <v>3</v>
      </c>
      <c r="P631" s="163" t="s">
        <v>2</v>
      </c>
      <c r="Q631" s="82" t="s">
        <v>379</v>
      </c>
      <c r="R631" s="317">
        <v>44986</v>
      </c>
      <c r="S631" s="267" t="s">
        <v>508</v>
      </c>
      <c r="T631" s="82"/>
      <c r="U631" s="83"/>
      <c r="V631" s="239"/>
      <c r="W631" s="168" t="s">
        <v>1460</v>
      </c>
    </row>
    <row r="632" spans="1:23" ht="24.9" customHeight="1" x14ac:dyDescent="0.3">
      <c r="A632" s="213">
        <f t="shared" si="18"/>
        <v>628</v>
      </c>
      <c r="B632" s="267" t="s">
        <v>380</v>
      </c>
      <c r="C632" s="267" t="s">
        <v>511</v>
      </c>
      <c r="D632" s="267" t="s">
        <v>375</v>
      </c>
      <c r="E632" s="83" t="s">
        <v>400</v>
      </c>
      <c r="F632" s="267" t="s">
        <v>512</v>
      </c>
      <c r="G632" s="85" t="s">
        <v>513</v>
      </c>
      <c r="H632" s="86">
        <v>1</v>
      </c>
      <c r="I632" s="87">
        <v>62952924.557522133</v>
      </c>
      <c r="J632" s="87">
        <v>8183880.1924778773</v>
      </c>
      <c r="K632" s="87">
        <v>71140000</v>
      </c>
      <c r="L632" s="88">
        <v>62952924.557522133</v>
      </c>
      <c r="M632" s="87">
        <v>8183880.1924778773</v>
      </c>
      <c r="N632" s="87">
        <v>71140000</v>
      </c>
      <c r="O632" s="163" t="s">
        <v>3</v>
      </c>
      <c r="P632" s="163" t="s">
        <v>2</v>
      </c>
      <c r="Q632" s="82" t="s">
        <v>379</v>
      </c>
      <c r="R632" s="317">
        <v>44986</v>
      </c>
      <c r="S632" s="267" t="s">
        <v>508</v>
      </c>
      <c r="T632" s="82"/>
      <c r="U632" s="83"/>
      <c r="V632" s="239"/>
      <c r="W632" s="168" t="s">
        <v>1460</v>
      </c>
    </row>
    <row r="633" spans="1:23" ht="24.9" customHeight="1" x14ac:dyDescent="0.3">
      <c r="A633" s="213">
        <f t="shared" si="18"/>
        <v>629</v>
      </c>
      <c r="B633" s="267" t="s">
        <v>380</v>
      </c>
      <c r="C633" s="267" t="s">
        <v>511</v>
      </c>
      <c r="D633" s="267" t="s">
        <v>375</v>
      </c>
      <c r="E633" s="83" t="s">
        <v>400</v>
      </c>
      <c r="F633" s="267" t="s">
        <v>514</v>
      </c>
      <c r="G633" s="85" t="s">
        <v>513</v>
      </c>
      <c r="H633" s="86">
        <v>2</v>
      </c>
      <c r="I633" s="87">
        <v>119391868.89380533</v>
      </c>
      <c r="J633" s="87">
        <v>15520942.956194693</v>
      </c>
      <c r="K633" s="87">
        <v>134915000</v>
      </c>
      <c r="L633" s="88">
        <v>119391868.89380533</v>
      </c>
      <c r="M633" s="87">
        <v>15520942.956194693</v>
      </c>
      <c r="N633" s="87">
        <v>134915000</v>
      </c>
      <c r="O633" s="163" t="s">
        <v>3</v>
      </c>
      <c r="P633" s="163" t="s">
        <v>2</v>
      </c>
      <c r="Q633" s="82" t="s">
        <v>379</v>
      </c>
      <c r="R633" s="317">
        <v>44986</v>
      </c>
      <c r="S633" s="267" t="s">
        <v>508</v>
      </c>
      <c r="T633" s="82"/>
      <c r="U633" s="83"/>
      <c r="V633" s="239"/>
      <c r="W633" s="168" t="s">
        <v>1459</v>
      </c>
    </row>
    <row r="634" spans="1:23" ht="24.9" customHeight="1" x14ac:dyDescent="0.3">
      <c r="A634" s="213">
        <f t="shared" si="18"/>
        <v>630</v>
      </c>
      <c r="B634" s="267" t="s">
        <v>380</v>
      </c>
      <c r="C634" s="267" t="s">
        <v>505</v>
      </c>
      <c r="D634" s="267" t="s">
        <v>375</v>
      </c>
      <c r="E634" s="83" t="s">
        <v>400</v>
      </c>
      <c r="F634" s="267" t="s">
        <v>515</v>
      </c>
      <c r="G634" s="85" t="s">
        <v>516</v>
      </c>
      <c r="H634" s="86">
        <v>79</v>
      </c>
      <c r="I634" s="87">
        <v>298647156.25000006</v>
      </c>
      <c r="J634" s="87">
        <v>38824130.312500007</v>
      </c>
      <c r="K634" s="87">
        <v>337475000</v>
      </c>
      <c r="L634" s="88">
        <v>298647156.25000006</v>
      </c>
      <c r="M634" s="87">
        <v>38824130.312500007</v>
      </c>
      <c r="N634" s="87">
        <v>337475000</v>
      </c>
      <c r="O634" s="163" t="s">
        <v>3</v>
      </c>
      <c r="P634" s="163" t="s">
        <v>2</v>
      </c>
      <c r="Q634" s="82" t="s">
        <v>379</v>
      </c>
      <c r="R634" s="317">
        <v>44986</v>
      </c>
      <c r="S634" s="267" t="s">
        <v>508</v>
      </c>
      <c r="T634" s="82"/>
      <c r="U634" s="83"/>
      <c r="V634" s="239"/>
      <c r="W634" s="168" t="s">
        <v>1460</v>
      </c>
    </row>
    <row r="635" spans="1:23" ht="24.9" customHeight="1" x14ac:dyDescent="0.3">
      <c r="A635" s="213">
        <f t="shared" si="18"/>
        <v>631</v>
      </c>
      <c r="B635" s="267" t="s">
        <v>380</v>
      </c>
      <c r="C635" s="267" t="s">
        <v>505</v>
      </c>
      <c r="D635" s="267" t="s">
        <v>375</v>
      </c>
      <c r="E635" s="83" t="s">
        <v>400</v>
      </c>
      <c r="F635" s="267" t="s">
        <v>515</v>
      </c>
      <c r="G635" s="85" t="s">
        <v>516</v>
      </c>
      <c r="H635" s="86">
        <v>14</v>
      </c>
      <c r="I635" s="87">
        <v>52924812.500000007</v>
      </c>
      <c r="J635" s="87">
        <v>6880225.6250000009</v>
      </c>
      <c r="K635" s="87">
        <v>59810000</v>
      </c>
      <c r="L635" s="88">
        <v>52924812.500000007</v>
      </c>
      <c r="M635" s="87">
        <v>6880225.6250000009</v>
      </c>
      <c r="N635" s="87">
        <v>59810000</v>
      </c>
      <c r="O635" s="163" t="s">
        <v>3</v>
      </c>
      <c r="P635" s="163" t="s">
        <v>2</v>
      </c>
      <c r="Q635" s="82" t="s">
        <v>379</v>
      </c>
      <c r="R635" s="317">
        <v>44986</v>
      </c>
      <c r="S635" s="267" t="s">
        <v>508</v>
      </c>
      <c r="T635" s="82"/>
      <c r="U635" s="83"/>
      <c r="V635" s="239"/>
      <c r="W635" s="168" t="s">
        <v>1459</v>
      </c>
    </row>
    <row r="636" spans="1:23" ht="24.9" customHeight="1" x14ac:dyDescent="0.3">
      <c r="A636" s="213">
        <f t="shared" si="18"/>
        <v>632</v>
      </c>
      <c r="B636" s="267" t="s">
        <v>380</v>
      </c>
      <c r="C636" s="267" t="s">
        <v>505</v>
      </c>
      <c r="D636" s="267" t="s">
        <v>375</v>
      </c>
      <c r="E636" s="83" t="s">
        <v>400</v>
      </c>
      <c r="F636" s="267" t="s">
        <v>517</v>
      </c>
      <c r="G636" s="85" t="s">
        <v>518</v>
      </c>
      <c r="H636" s="91">
        <v>1</v>
      </c>
      <c r="I636" s="87">
        <v>189844058.27433628</v>
      </c>
      <c r="J636" s="87">
        <v>24679727.575663716</v>
      </c>
      <c r="K636" s="87">
        <v>214525000</v>
      </c>
      <c r="L636" s="88">
        <v>189844058.27433628</v>
      </c>
      <c r="M636" s="87">
        <v>24679727.575663716</v>
      </c>
      <c r="N636" s="87">
        <v>214525000</v>
      </c>
      <c r="O636" s="163" t="s">
        <v>3</v>
      </c>
      <c r="P636" s="163" t="s">
        <v>2</v>
      </c>
      <c r="Q636" s="82" t="s">
        <v>379</v>
      </c>
      <c r="R636" s="317">
        <v>44986</v>
      </c>
      <c r="S636" s="267" t="s">
        <v>508</v>
      </c>
      <c r="T636" s="82"/>
      <c r="U636" s="83"/>
      <c r="V636" s="239"/>
      <c r="W636" s="168" t="s">
        <v>1459</v>
      </c>
    </row>
    <row r="637" spans="1:23" ht="24.9" customHeight="1" x14ac:dyDescent="0.3">
      <c r="A637" s="213">
        <f t="shared" si="18"/>
        <v>633</v>
      </c>
      <c r="B637" s="267" t="s">
        <v>380</v>
      </c>
      <c r="C637" s="267" t="s">
        <v>505</v>
      </c>
      <c r="D637" s="267" t="s">
        <v>375</v>
      </c>
      <c r="E637" s="83" t="s">
        <v>400</v>
      </c>
      <c r="F637" s="267" t="s">
        <v>519</v>
      </c>
      <c r="G637" s="85" t="s">
        <v>520</v>
      </c>
      <c r="H637" s="92">
        <v>11</v>
      </c>
      <c r="I637" s="87">
        <v>119757422.4778761</v>
      </c>
      <c r="J637" s="87">
        <v>15568464.922123892</v>
      </c>
      <c r="K637" s="87">
        <v>135330000</v>
      </c>
      <c r="L637" s="88">
        <v>119757422.4778761</v>
      </c>
      <c r="M637" s="87">
        <v>15568464.922123892</v>
      </c>
      <c r="N637" s="87">
        <v>135330000</v>
      </c>
      <c r="O637" s="163" t="s">
        <v>3</v>
      </c>
      <c r="P637" s="163" t="s">
        <v>2</v>
      </c>
      <c r="Q637" s="82" t="s">
        <v>379</v>
      </c>
      <c r="R637" s="317">
        <v>44986</v>
      </c>
      <c r="S637" s="267" t="s">
        <v>508</v>
      </c>
      <c r="T637" s="82"/>
      <c r="U637" s="83"/>
      <c r="V637" s="239"/>
      <c r="W637" s="168" t="s">
        <v>1460</v>
      </c>
    </row>
    <row r="638" spans="1:23" ht="24.9" customHeight="1" x14ac:dyDescent="0.3">
      <c r="A638" s="213">
        <f t="shared" si="18"/>
        <v>634</v>
      </c>
      <c r="B638" s="267" t="s">
        <v>380</v>
      </c>
      <c r="C638" s="267" t="s">
        <v>505</v>
      </c>
      <c r="D638" s="267" t="s">
        <v>375</v>
      </c>
      <c r="E638" s="83" t="s">
        <v>400</v>
      </c>
      <c r="F638" s="267" t="s">
        <v>521</v>
      </c>
      <c r="G638" s="85" t="s">
        <v>520</v>
      </c>
      <c r="H638" s="86">
        <v>2</v>
      </c>
      <c r="I638" s="87">
        <v>21774076.814159293</v>
      </c>
      <c r="J638" s="87">
        <v>2830629.985840708</v>
      </c>
      <c r="K638" s="87">
        <v>24605000</v>
      </c>
      <c r="L638" s="88">
        <v>21774076.814159293</v>
      </c>
      <c r="M638" s="87">
        <v>2830629.985840708</v>
      </c>
      <c r="N638" s="87">
        <v>24605000</v>
      </c>
      <c r="O638" s="163" t="s">
        <v>3</v>
      </c>
      <c r="P638" s="163" t="s">
        <v>2</v>
      </c>
      <c r="Q638" s="82" t="s">
        <v>379</v>
      </c>
      <c r="R638" s="317">
        <v>44986</v>
      </c>
      <c r="S638" s="267" t="s">
        <v>508</v>
      </c>
      <c r="T638" s="82"/>
      <c r="U638" s="83"/>
      <c r="V638" s="239"/>
      <c r="W638" s="168" t="s">
        <v>1459</v>
      </c>
    </row>
    <row r="639" spans="1:23" ht="24.9" customHeight="1" x14ac:dyDescent="0.3">
      <c r="A639" s="213">
        <f t="shared" si="18"/>
        <v>635</v>
      </c>
      <c r="B639" s="267" t="s">
        <v>380</v>
      </c>
      <c r="C639" s="267" t="s">
        <v>505</v>
      </c>
      <c r="D639" s="267" t="s">
        <v>375</v>
      </c>
      <c r="E639" s="83" t="s">
        <v>400</v>
      </c>
      <c r="F639" s="267" t="s">
        <v>522</v>
      </c>
      <c r="G639" s="85" t="s">
        <v>520</v>
      </c>
      <c r="H639" s="86">
        <v>2</v>
      </c>
      <c r="I639" s="87">
        <v>21774076.814159293</v>
      </c>
      <c r="J639" s="87">
        <v>2830629.985840708</v>
      </c>
      <c r="K639" s="87">
        <v>24605000</v>
      </c>
      <c r="L639" s="88">
        <v>21774076.814159293</v>
      </c>
      <c r="M639" s="87">
        <v>2830629.985840708</v>
      </c>
      <c r="N639" s="87">
        <v>24605000</v>
      </c>
      <c r="O639" s="163" t="s">
        <v>3</v>
      </c>
      <c r="P639" s="163" t="s">
        <v>2</v>
      </c>
      <c r="Q639" s="82" t="s">
        <v>379</v>
      </c>
      <c r="R639" s="317">
        <v>44986</v>
      </c>
      <c r="S639" s="267" t="s">
        <v>508</v>
      </c>
      <c r="T639" s="82"/>
      <c r="U639" s="83"/>
      <c r="V639" s="239"/>
      <c r="W639" s="168" t="s">
        <v>1459</v>
      </c>
    </row>
    <row r="640" spans="1:23" ht="24.9" customHeight="1" x14ac:dyDescent="0.3">
      <c r="A640" s="213">
        <f t="shared" si="18"/>
        <v>636</v>
      </c>
      <c r="B640" s="267" t="s">
        <v>380</v>
      </c>
      <c r="C640" s="267" t="s">
        <v>523</v>
      </c>
      <c r="D640" s="267" t="s">
        <v>375</v>
      </c>
      <c r="E640" s="83" t="s">
        <v>524</v>
      </c>
      <c r="F640" s="304" t="s">
        <v>525</v>
      </c>
      <c r="G640" s="89" t="s">
        <v>526</v>
      </c>
      <c r="H640" s="86">
        <v>1</v>
      </c>
      <c r="I640" s="87">
        <v>127041815.53097346</v>
      </c>
      <c r="J640" s="87">
        <v>16515436.019026551</v>
      </c>
      <c r="K640" s="87">
        <v>143560000</v>
      </c>
      <c r="L640" s="88">
        <v>105868179.60914434</v>
      </c>
      <c r="M640" s="87">
        <v>13762863.349188766</v>
      </c>
      <c r="N640" s="87">
        <v>119635000</v>
      </c>
      <c r="O640" s="163" t="s">
        <v>3</v>
      </c>
      <c r="P640" s="163" t="s">
        <v>2</v>
      </c>
      <c r="Q640" s="82" t="s">
        <v>139</v>
      </c>
      <c r="R640" s="317">
        <v>44958</v>
      </c>
      <c r="S640" s="267"/>
      <c r="T640" s="82"/>
      <c r="U640" s="83"/>
      <c r="V640" s="239"/>
      <c r="W640" s="168" t="s">
        <v>1458</v>
      </c>
    </row>
    <row r="641" spans="1:23" ht="24.9" customHeight="1" x14ac:dyDescent="0.3">
      <c r="A641" s="213">
        <f t="shared" si="18"/>
        <v>637</v>
      </c>
      <c r="B641" s="267" t="s">
        <v>380</v>
      </c>
      <c r="C641" s="267" t="s">
        <v>527</v>
      </c>
      <c r="D641" s="267" t="s">
        <v>375</v>
      </c>
      <c r="E641" s="83" t="s">
        <v>400</v>
      </c>
      <c r="F641" s="304" t="s">
        <v>528</v>
      </c>
      <c r="G641" s="89" t="s">
        <v>529</v>
      </c>
      <c r="H641" s="86">
        <v>2</v>
      </c>
      <c r="I641" s="87">
        <v>55524930.044247791</v>
      </c>
      <c r="J641" s="87">
        <v>7218240.9057522127</v>
      </c>
      <c r="K641" s="87">
        <v>62745000</v>
      </c>
      <c r="L641" s="88">
        <v>55524930.044247791</v>
      </c>
      <c r="M641" s="87">
        <v>7218240.9057522127</v>
      </c>
      <c r="N641" s="87">
        <v>62745000</v>
      </c>
      <c r="O641" s="163" t="s">
        <v>3</v>
      </c>
      <c r="P641" s="163" t="s">
        <v>2</v>
      </c>
      <c r="Q641" s="82" t="s">
        <v>379</v>
      </c>
      <c r="R641" s="317">
        <v>44986</v>
      </c>
      <c r="S641" s="267"/>
      <c r="T641" s="82"/>
      <c r="U641" s="83"/>
      <c r="V641" s="239"/>
      <c r="W641" s="168" t="s">
        <v>1459</v>
      </c>
    </row>
    <row r="642" spans="1:23" ht="24.9" customHeight="1" x14ac:dyDescent="0.3">
      <c r="A642" s="213">
        <f t="shared" si="18"/>
        <v>638</v>
      </c>
      <c r="B642" s="267" t="s">
        <v>380</v>
      </c>
      <c r="C642" s="267" t="s">
        <v>505</v>
      </c>
      <c r="D642" s="267" t="s">
        <v>375</v>
      </c>
      <c r="E642" s="83" t="s">
        <v>400</v>
      </c>
      <c r="F642" s="267" t="s">
        <v>530</v>
      </c>
      <c r="G642" s="85" t="s">
        <v>531</v>
      </c>
      <c r="H642" s="86">
        <v>2500</v>
      </c>
      <c r="I642" s="87">
        <v>18974057.477876108</v>
      </c>
      <c r="J642" s="87">
        <v>2466627.4721238944</v>
      </c>
      <c r="K642" s="87">
        <v>21445000</v>
      </c>
      <c r="L642" s="88">
        <v>18974057.477876108</v>
      </c>
      <c r="M642" s="87">
        <v>2466627.4721238944</v>
      </c>
      <c r="N642" s="87">
        <v>21445000</v>
      </c>
      <c r="O642" s="163" t="s">
        <v>3</v>
      </c>
      <c r="P642" s="163" t="s">
        <v>2</v>
      </c>
      <c r="Q642" s="82" t="s">
        <v>139</v>
      </c>
      <c r="R642" s="317">
        <v>44986</v>
      </c>
      <c r="S642" s="267"/>
      <c r="T642" s="82"/>
      <c r="U642" s="83"/>
      <c r="V642" s="239"/>
      <c r="W642" s="168" t="s">
        <v>1458</v>
      </c>
    </row>
    <row r="643" spans="1:23" ht="24.9" customHeight="1" x14ac:dyDescent="0.3">
      <c r="A643" s="213">
        <f t="shared" si="18"/>
        <v>639</v>
      </c>
      <c r="B643" s="267" t="s">
        <v>380</v>
      </c>
      <c r="C643" s="267" t="s">
        <v>505</v>
      </c>
      <c r="D643" s="267" t="s">
        <v>375</v>
      </c>
      <c r="E643" s="83" t="s">
        <v>400</v>
      </c>
      <c r="F643" s="267" t="s">
        <v>532</v>
      </c>
      <c r="G643" s="85" t="s">
        <v>533</v>
      </c>
      <c r="H643" s="86">
        <v>2</v>
      </c>
      <c r="I643" s="87">
        <v>271420774.95575225</v>
      </c>
      <c r="J643" s="87">
        <v>35284700.744247794</v>
      </c>
      <c r="K643" s="87">
        <v>306710000</v>
      </c>
      <c r="L643" s="88">
        <v>271420774.95575225</v>
      </c>
      <c r="M643" s="87">
        <v>35284700.744247794</v>
      </c>
      <c r="N643" s="87">
        <v>306710000</v>
      </c>
      <c r="O643" s="163" t="s">
        <v>3</v>
      </c>
      <c r="P643" s="163" t="s">
        <v>2</v>
      </c>
      <c r="Q643" s="82" t="s">
        <v>379</v>
      </c>
      <c r="R643" s="317">
        <v>45047</v>
      </c>
      <c r="S643" s="267" t="s">
        <v>508</v>
      </c>
      <c r="T643" s="82"/>
      <c r="U643" s="83"/>
      <c r="V643" s="239"/>
      <c r="W643" s="168" t="s">
        <v>1460</v>
      </c>
    </row>
    <row r="644" spans="1:23" ht="24.9" customHeight="1" x14ac:dyDescent="0.3">
      <c r="A644" s="213">
        <f t="shared" si="18"/>
        <v>640</v>
      </c>
      <c r="B644" s="267" t="s">
        <v>380</v>
      </c>
      <c r="C644" s="267" t="s">
        <v>505</v>
      </c>
      <c r="D644" s="267" t="s">
        <v>375</v>
      </c>
      <c r="E644" s="83" t="s">
        <v>400</v>
      </c>
      <c r="F644" s="267" t="s">
        <v>534</v>
      </c>
      <c r="G644" s="94" t="s">
        <v>535</v>
      </c>
      <c r="H644" s="86">
        <v>121</v>
      </c>
      <c r="I644" s="87">
        <v>199165320.04424781</v>
      </c>
      <c r="J644" s="87">
        <v>25891491.605752215</v>
      </c>
      <c r="K644" s="87">
        <v>225060000</v>
      </c>
      <c r="L644" s="88">
        <v>199165320.04424781</v>
      </c>
      <c r="M644" s="87">
        <v>25891491.605752215</v>
      </c>
      <c r="N644" s="87">
        <v>225060000</v>
      </c>
      <c r="O644" s="163" t="s">
        <v>3</v>
      </c>
      <c r="P644" s="163" t="s">
        <v>2</v>
      </c>
      <c r="Q644" s="82" t="s">
        <v>379</v>
      </c>
      <c r="R644" s="317">
        <v>45078</v>
      </c>
      <c r="S644" s="267" t="s">
        <v>508</v>
      </c>
      <c r="T644" s="82"/>
      <c r="U644" s="83"/>
      <c r="V644" s="239"/>
      <c r="W644" s="168" t="s">
        <v>1460</v>
      </c>
    </row>
    <row r="645" spans="1:23" ht="24.9" customHeight="1" x14ac:dyDescent="0.3">
      <c r="A645" s="213">
        <f t="shared" si="18"/>
        <v>641</v>
      </c>
      <c r="B645" s="267" t="s">
        <v>380</v>
      </c>
      <c r="C645" s="267" t="s">
        <v>505</v>
      </c>
      <c r="D645" s="267" t="s">
        <v>375</v>
      </c>
      <c r="E645" s="83" t="s">
        <v>400</v>
      </c>
      <c r="F645" s="267" t="s">
        <v>534</v>
      </c>
      <c r="G645" s="94" t="s">
        <v>535</v>
      </c>
      <c r="H645" s="86">
        <v>19</v>
      </c>
      <c r="I645" s="87">
        <v>31273893.230088495</v>
      </c>
      <c r="J645" s="87">
        <v>4065606.1199115044</v>
      </c>
      <c r="K645" s="87">
        <v>35340000</v>
      </c>
      <c r="L645" s="88">
        <v>31273893.230088495</v>
      </c>
      <c r="M645" s="87">
        <v>4065606.1199115044</v>
      </c>
      <c r="N645" s="87">
        <v>35340000</v>
      </c>
      <c r="O645" s="163" t="s">
        <v>3</v>
      </c>
      <c r="P645" s="163" t="s">
        <v>2</v>
      </c>
      <c r="Q645" s="82" t="s">
        <v>379</v>
      </c>
      <c r="R645" s="317">
        <v>45078</v>
      </c>
      <c r="S645" s="267" t="s">
        <v>508</v>
      </c>
      <c r="T645" s="82"/>
      <c r="U645" s="83"/>
      <c r="V645" s="239"/>
      <c r="W645" s="168" t="s">
        <v>1459</v>
      </c>
    </row>
    <row r="646" spans="1:23" ht="24.9" customHeight="1" x14ac:dyDescent="0.3">
      <c r="A646" s="213">
        <f t="shared" si="18"/>
        <v>642</v>
      </c>
      <c r="B646" s="267" t="s">
        <v>380</v>
      </c>
      <c r="C646" s="267" t="s">
        <v>505</v>
      </c>
      <c r="D646" s="267" t="s">
        <v>375</v>
      </c>
      <c r="E646" s="83" t="s">
        <v>400</v>
      </c>
      <c r="F646" s="267" t="s">
        <v>536</v>
      </c>
      <c r="G646" s="85" t="s">
        <v>537</v>
      </c>
      <c r="H646" s="86">
        <v>15</v>
      </c>
      <c r="I646" s="87">
        <v>8295107.5221238937</v>
      </c>
      <c r="J646" s="87">
        <v>1078363.9778761063</v>
      </c>
      <c r="K646" s="87">
        <v>9375000</v>
      </c>
      <c r="L646" s="88">
        <v>8295107.5221238937</v>
      </c>
      <c r="M646" s="87">
        <v>1078363.9778761063</v>
      </c>
      <c r="N646" s="87">
        <v>9375000</v>
      </c>
      <c r="O646" s="163" t="s">
        <v>3</v>
      </c>
      <c r="P646" s="163" t="s">
        <v>2</v>
      </c>
      <c r="Q646" s="82" t="s">
        <v>379</v>
      </c>
      <c r="R646" s="317">
        <v>45078</v>
      </c>
      <c r="S646" s="267" t="s">
        <v>508</v>
      </c>
      <c r="T646" s="82"/>
      <c r="U646" s="83"/>
      <c r="V646" s="239"/>
      <c r="W646" s="168" t="s">
        <v>1459</v>
      </c>
    </row>
    <row r="647" spans="1:23" ht="24.9" customHeight="1" x14ac:dyDescent="0.3">
      <c r="A647" s="213">
        <f t="shared" ref="A647:A687" si="19">+A646+1</f>
        <v>643</v>
      </c>
      <c r="B647" s="267" t="s">
        <v>380</v>
      </c>
      <c r="C647" s="267" t="s">
        <v>505</v>
      </c>
      <c r="D647" s="267" t="s">
        <v>375</v>
      </c>
      <c r="E647" s="83" t="s">
        <v>400</v>
      </c>
      <c r="F647" s="267" t="s">
        <v>538</v>
      </c>
      <c r="G647" s="85" t="s">
        <v>539</v>
      </c>
      <c r="H647" s="86">
        <v>1</v>
      </c>
      <c r="I647" s="87">
        <v>78469877.964601785</v>
      </c>
      <c r="J647" s="87">
        <v>10201084.135398233</v>
      </c>
      <c r="K647" s="87">
        <v>88675000</v>
      </c>
      <c r="L647" s="88">
        <v>78469877.964601785</v>
      </c>
      <c r="M647" s="87">
        <v>10201084.135398233</v>
      </c>
      <c r="N647" s="87">
        <v>88675000</v>
      </c>
      <c r="O647" s="163" t="s">
        <v>3</v>
      </c>
      <c r="P647" s="163" t="s">
        <v>2</v>
      </c>
      <c r="Q647" s="82" t="s">
        <v>379</v>
      </c>
      <c r="R647" s="317">
        <v>45078</v>
      </c>
      <c r="S647" s="267" t="s">
        <v>508</v>
      </c>
      <c r="T647" s="82"/>
      <c r="U647" s="83"/>
      <c r="V647" s="239"/>
      <c r="W647" s="168" t="s">
        <v>1460</v>
      </c>
    </row>
    <row r="648" spans="1:23" ht="24.9" customHeight="1" x14ac:dyDescent="0.3">
      <c r="A648" s="213">
        <f t="shared" si="19"/>
        <v>644</v>
      </c>
      <c r="B648" s="267" t="s">
        <v>380</v>
      </c>
      <c r="C648" s="267" t="s">
        <v>505</v>
      </c>
      <c r="D648" s="267" t="s">
        <v>375</v>
      </c>
      <c r="E648" s="83" t="s">
        <v>400</v>
      </c>
      <c r="F648" s="304" t="s">
        <v>540</v>
      </c>
      <c r="G648" s="85" t="s">
        <v>541</v>
      </c>
      <c r="H648" s="86">
        <v>1</v>
      </c>
      <c r="I648" s="87">
        <v>6337104.7345132753</v>
      </c>
      <c r="J648" s="87">
        <v>823823.61548672582</v>
      </c>
      <c r="K648" s="87">
        <v>7165000</v>
      </c>
      <c r="L648" s="88">
        <v>6337104.7345132753</v>
      </c>
      <c r="M648" s="87">
        <v>823823.61548672582</v>
      </c>
      <c r="N648" s="87">
        <v>7165000</v>
      </c>
      <c r="O648" s="163" t="s">
        <v>3</v>
      </c>
      <c r="P648" s="163" t="s">
        <v>2</v>
      </c>
      <c r="Q648" s="82" t="s">
        <v>379</v>
      </c>
      <c r="R648" s="317">
        <v>45017</v>
      </c>
      <c r="S648" s="267"/>
      <c r="T648" s="82"/>
      <c r="U648" s="83"/>
      <c r="V648" s="239"/>
      <c r="W648" s="168" t="s">
        <v>1460</v>
      </c>
    </row>
    <row r="649" spans="1:23" ht="24.9" customHeight="1" x14ac:dyDescent="0.3">
      <c r="A649" s="213">
        <f t="shared" si="19"/>
        <v>645</v>
      </c>
      <c r="B649" s="267" t="s">
        <v>380</v>
      </c>
      <c r="C649" s="267" t="s">
        <v>505</v>
      </c>
      <c r="D649" s="267" t="s">
        <v>375</v>
      </c>
      <c r="E649" s="83" t="s">
        <v>400</v>
      </c>
      <c r="F649" s="304" t="s">
        <v>542</v>
      </c>
      <c r="G649" s="85" t="s">
        <v>541</v>
      </c>
      <c r="H649" s="86">
        <v>1</v>
      </c>
      <c r="I649" s="87">
        <v>3425000.0000000005</v>
      </c>
      <c r="J649" s="87">
        <v>445250.00000000006</v>
      </c>
      <c r="K649" s="87">
        <v>3875000</v>
      </c>
      <c r="L649" s="88">
        <v>3425000.0000000005</v>
      </c>
      <c r="M649" s="87">
        <v>445250.00000000006</v>
      </c>
      <c r="N649" s="87">
        <v>3875000</v>
      </c>
      <c r="O649" s="163" t="s">
        <v>3</v>
      </c>
      <c r="P649" s="163" t="s">
        <v>2</v>
      </c>
      <c r="Q649" s="82" t="s">
        <v>379</v>
      </c>
      <c r="R649" s="317">
        <v>45017</v>
      </c>
      <c r="S649" s="267"/>
      <c r="T649" s="82"/>
      <c r="U649" s="83"/>
      <c r="V649" s="239"/>
      <c r="W649" s="168" t="s">
        <v>1460</v>
      </c>
    </row>
    <row r="650" spans="1:23" ht="24.9" customHeight="1" x14ac:dyDescent="0.3">
      <c r="A650" s="213">
        <f t="shared" si="19"/>
        <v>646</v>
      </c>
      <c r="B650" s="267" t="s">
        <v>380</v>
      </c>
      <c r="C650" s="267" t="s">
        <v>223</v>
      </c>
      <c r="D650" s="267" t="s">
        <v>375</v>
      </c>
      <c r="E650" s="83" t="s">
        <v>400</v>
      </c>
      <c r="F650" s="267" t="s">
        <v>543</v>
      </c>
      <c r="G650" s="85" t="s">
        <v>544</v>
      </c>
      <c r="H650" s="86">
        <v>1</v>
      </c>
      <c r="I650" s="87">
        <v>326583846.17256641</v>
      </c>
      <c r="J650" s="87">
        <v>42455900.002433635</v>
      </c>
      <c r="K650" s="87">
        <v>369040000</v>
      </c>
      <c r="L650" s="88">
        <v>326583846.17256641</v>
      </c>
      <c r="M650" s="87">
        <v>42455900.002433635</v>
      </c>
      <c r="N650" s="87">
        <v>369040000</v>
      </c>
      <c r="O650" s="163" t="s">
        <v>3</v>
      </c>
      <c r="P650" s="163" t="s">
        <v>2</v>
      </c>
      <c r="Q650" s="82" t="s">
        <v>139</v>
      </c>
      <c r="R650" s="317">
        <v>44986</v>
      </c>
      <c r="S650" s="267"/>
      <c r="T650" s="82"/>
      <c r="U650" s="83"/>
      <c r="V650" s="239"/>
      <c r="W650" s="168" t="s">
        <v>1459</v>
      </c>
    </row>
    <row r="651" spans="1:23" ht="39.9" customHeight="1" x14ac:dyDescent="0.3">
      <c r="A651" s="213">
        <f t="shared" si="19"/>
        <v>647</v>
      </c>
      <c r="B651" s="267" t="s">
        <v>380</v>
      </c>
      <c r="C651" s="267" t="s">
        <v>223</v>
      </c>
      <c r="D651" s="267" t="s">
        <v>375</v>
      </c>
      <c r="E651" s="83" t="s">
        <v>400</v>
      </c>
      <c r="F651" s="267" t="s">
        <v>545</v>
      </c>
      <c r="G651" s="85" t="s">
        <v>546</v>
      </c>
      <c r="H651" s="86">
        <v>3533</v>
      </c>
      <c r="I651" s="87">
        <v>36534111.28318584</v>
      </c>
      <c r="J651" s="87">
        <v>4749434.4668141594</v>
      </c>
      <c r="K651" s="87">
        <v>41285000</v>
      </c>
      <c r="L651" s="88">
        <v>36534111.28318584</v>
      </c>
      <c r="M651" s="87">
        <v>4749434.4668141594</v>
      </c>
      <c r="N651" s="87">
        <v>41285000</v>
      </c>
      <c r="O651" s="163" t="s">
        <v>146</v>
      </c>
      <c r="P651" s="163" t="s">
        <v>2</v>
      </c>
      <c r="Q651" s="82" t="s">
        <v>139</v>
      </c>
      <c r="R651" s="317">
        <v>44986</v>
      </c>
      <c r="S651" s="267"/>
      <c r="T651" s="82"/>
      <c r="U651" s="83"/>
      <c r="V651" s="239"/>
      <c r="W651" s="168" t="s">
        <v>1460</v>
      </c>
    </row>
    <row r="652" spans="1:23" ht="24.9" customHeight="1" x14ac:dyDescent="0.3">
      <c r="A652" s="213">
        <f t="shared" si="19"/>
        <v>648</v>
      </c>
      <c r="B652" s="267" t="s">
        <v>380</v>
      </c>
      <c r="C652" s="267" t="s">
        <v>223</v>
      </c>
      <c r="D652" s="267" t="s">
        <v>375</v>
      </c>
      <c r="E652" s="83" t="s">
        <v>400</v>
      </c>
      <c r="F652" s="267" t="s">
        <v>545</v>
      </c>
      <c r="G652" s="85" t="s">
        <v>547</v>
      </c>
      <c r="H652" s="86">
        <v>466</v>
      </c>
      <c r="I652" s="87">
        <v>95647271.371681422</v>
      </c>
      <c r="J652" s="87">
        <v>12434145.278318586</v>
      </c>
      <c r="K652" s="87">
        <v>108085000</v>
      </c>
      <c r="L652" s="88">
        <v>95647271.371681422</v>
      </c>
      <c r="M652" s="87">
        <v>12434145.278318586</v>
      </c>
      <c r="N652" s="87">
        <v>108085000</v>
      </c>
      <c r="O652" s="163" t="s">
        <v>146</v>
      </c>
      <c r="P652" s="163" t="s">
        <v>2</v>
      </c>
      <c r="Q652" s="82" t="s">
        <v>139</v>
      </c>
      <c r="R652" s="317">
        <v>44986</v>
      </c>
      <c r="S652" s="267"/>
      <c r="T652" s="82"/>
      <c r="U652" s="83"/>
      <c r="V652" s="239"/>
      <c r="W652" s="168" t="s">
        <v>1460</v>
      </c>
    </row>
    <row r="653" spans="1:23" ht="24.9" customHeight="1" x14ac:dyDescent="0.3">
      <c r="A653" s="213">
        <f t="shared" si="19"/>
        <v>649</v>
      </c>
      <c r="B653" s="267" t="s">
        <v>380</v>
      </c>
      <c r="C653" s="267" t="s">
        <v>505</v>
      </c>
      <c r="D653" s="267" t="s">
        <v>375</v>
      </c>
      <c r="E653" s="83" t="s">
        <v>400</v>
      </c>
      <c r="F653" s="304" t="s">
        <v>548</v>
      </c>
      <c r="G653" s="85" t="s">
        <v>549</v>
      </c>
      <c r="H653" s="86">
        <v>1</v>
      </c>
      <c r="I653" s="87">
        <v>27000838.982300885</v>
      </c>
      <c r="J653" s="87">
        <v>3510109.0676991153</v>
      </c>
      <c r="K653" s="87">
        <v>30515000</v>
      </c>
      <c r="L653" s="88">
        <v>27000838.982300885</v>
      </c>
      <c r="M653" s="87">
        <v>3510109.0676991153</v>
      </c>
      <c r="N653" s="87">
        <v>30515000</v>
      </c>
      <c r="O653" s="163" t="s">
        <v>3</v>
      </c>
      <c r="P653" s="163" t="s">
        <v>2</v>
      </c>
      <c r="Q653" s="82" t="s">
        <v>139</v>
      </c>
      <c r="R653" s="317">
        <v>45017</v>
      </c>
      <c r="S653" s="267"/>
      <c r="T653" s="82"/>
      <c r="U653" s="83"/>
      <c r="V653" s="239"/>
      <c r="W653" s="168" t="s">
        <v>1459</v>
      </c>
    </row>
    <row r="654" spans="1:23" ht="24.9" customHeight="1" x14ac:dyDescent="0.3">
      <c r="A654" s="213">
        <f t="shared" si="19"/>
        <v>650</v>
      </c>
      <c r="B654" s="267" t="s">
        <v>380</v>
      </c>
      <c r="C654" s="267" t="s">
        <v>505</v>
      </c>
      <c r="D654" s="267" t="s">
        <v>375</v>
      </c>
      <c r="E654" s="83" t="s">
        <v>400</v>
      </c>
      <c r="F654" s="304" t="s">
        <v>550</v>
      </c>
      <c r="G654" s="85" t="s">
        <v>549</v>
      </c>
      <c r="H654" s="86">
        <v>1</v>
      </c>
      <c r="I654" s="87">
        <v>3425000.0000000005</v>
      </c>
      <c r="J654" s="87">
        <v>445250.00000000006</v>
      </c>
      <c r="K654" s="87">
        <v>3875000</v>
      </c>
      <c r="L654" s="88">
        <v>3425000.0000000005</v>
      </c>
      <c r="M654" s="87">
        <v>445250.00000000006</v>
      </c>
      <c r="N654" s="87">
        <v>3875000</v>
      </c>
      <c r="O654" s="163" t="s">
        <v>3</v>
      </c>
      <c r="P654" s="163" t="s">
        <v>2</v>
      </c>
      <c r="Q654" s="82" t="s">
        <v>139</v>
      </c>
      <c r="R654" s="317">
        <v>45017</v>
      </c>
      <c r="S654" s="267"/>
      <c r="T654" s="82"/>
      <c r="U654" s="83"/>
      <c r="V654" s="239"/>
      <c r="W654" s="168" t="s">
        <v>1459</v>
      </c>
    </row>
    <row r="655" spans="1:23" ht="24.9" customHeight="1" x14ac:dyDescent="0.3">
      <c r="A655" s="213">
        <f t="shared" si="19"/>
        <v>651</v>
      </c>
      <c r="B655" s="267" t="s">
        <v>380</v>
      </c>
      <c r="C655" s="267" t="s">
        <v>425</v>
      </c>
      <c r="D655" s="267" t="s">
        <v>375</v>
      </c>
      <c r="E655" s="83" t="s">
        <v>426</v>
      </c>
      <c r="F655" s="304" t="s">
        <v>551</v>
      </c>
      <c r="G655" s="85" t="s">
        <v>552</v>
      </c>
      <c r="H655" s="165">
        <v>42000</v>
      </c>
      <c r="I655" s="87">
        <v>1166330707.964602</v>
      </c>
      <c r="J655" s="87">
        <v>151622992.03539827</v>
      </c>
      <c r="K655" s="87">
        <v>1317955000</v>
      </c>
      <c r="L655" s="88">
        <v>971942256.63716733</v>
      </c>
      <c r="M655" s="87">
        <v>126352493.36283176</v>
      </c>
      <c r="N655" s="87">
        <v>1098295000</v>
      </c>
      <c r="O655" s="163" t="s">
        <v>146</v>
      </c>
      <c r="P655" s="163" t="s">
        <v>2</v>
      </c>
      <c r="Q655" s="82" t="s">
        <v>553</v>
      </c>
      <c r="R655" s="317">
        <v>44986</v>
      </c>
      <c r="S655" s="267"/>
      <c r="T655" s="82"/>
      <c r="U655" s="83" t="s">
        <v>1326</v>
      </c>
      <c r="V655" s="239"/>
      <c r="W655" s="168" t="s">
        <v>1458</v>
      </c>
    </row>
    <row r="656" spans="1:23" ht="39.9" customHeight="1" x14ac:dyDescent="0.3">
      <c r="A656" s="213">
        <f t="shared" si="19"/>
        <v>652</v>
      </c>
      <c r="B656" s="267" t="s">
        <v>380</v>
      </c>
      <c r="C656" s="267" t="s">
        <v>425</v>
      </c>
      <c r="D656" s="267" t="s">
        <v>375</v>
      </c>
      <c r="E656" s="83" t="s">
        <v>426</v>
      </c>
      <c r="F656" s="304" t="s">
        <v>554</v>
      </c>
      <c r="G656" s="85" t="s">
        <v>552</v>
      </c>
      <c r="H656" s="86">
        <v>4080</v>
      </c>
      <c r="I656" s="87">
        <v>227077500.00000003</v>
      </c>
      <c r="J656" s="87">
        <v>29520075.000000004</v>
      </c>
      <c r="K656" s="87">
        <v>256600000</v>
      </c>
      <c r="L656" s="88">
        <v>189231250</v>
      </c>
      <c r="M656" s="87">
        <v>24600062.5</v>
      </c>
      <c r="N656" s="87">
        <v>213835000</v>
      </c>
      <c r="O656" s="163" t="s">
        <v>146</v>
      </c>
      <c r="P656" s="163" t="s">
        <v>2</v>
      </c>
      <c r="Q656" s="82" t="s">
        <v>553</v>
      </c>
      <c r="R656" s="317">
        <v>44986</v>
      </c>
      <c r="S656" s="267"/>
      <c r="T656" s="82"/>
      <c r="U656" s="83" t="s">
        <v>1327</v>
      </c>
      <c r="V656" s="239"/>
      <c r="W656" s="168" t="s">
        <v>1459</v>
      </c>
    </row>
    <row r="657" spans="1:23" ht="24.9" customHeight="1" x14ac:dyDescent="0.3">
      <c r="A657" s="213">
        <f t="shared" si="19"/>
        <v>653</v>
      </c>
      <c r="B657" s="267" t="s">
        <v>380</v>
      </c>
      <c r="C657" s="267" t="s">
        <v>425</v>
      </c>
      <c r="D657" s="267" t="s">
        <v>375</v>
      </c>
      <c r="E657" s="83" t="s">
        <v>426</v>
      </c>
      <c r="F657" s="304" t="s">
        <v>555</v>
      </c>
      <c r="G657" s="85" t="s">
        <v>552</v>
      </c>
      <c r="H657" s="86">
        <v>8160</v>
      </c>
      <c r="I657" s="87">
        <v>305564800.00000006</v>
      </c>
      <c r="J657" s="87">
        <v>39723424.000000007</v>
      </c>
      <c r="K657" s="87">
        <v>345290000</v>
      </c>
      <c r="L657" s="88">
        <v>287740186.66666669</v>
      </c>
      <c r="M657" s="87">
        <v>37406224.266666673</v>
      </c>
      <c r="N657" s="87">
        <v>325150000</v>
      </c>
      <c r="O657" s="163" t="s">
        <v>146</v>
      </c>
      <c r="P657" s="163" t="s">
        <v>2</v>
      </c>
      <c r="Q657" s="82" t="s">
        <v>553</v>
      </c>
      <c r="R657" s="317">
        <v>44986</v>
      </c>
      <c r="S657" s="267"/>
      <c r="T657" s="82"/>
      <c r="U657" s="83" t="s">
        <v>1328</v>
      </c>
      <c r="V657" s="239"/>
      <c r="W657" s="168" t="s">
        <v>1459</v>
      </c>
    </row>
    <row r="658" spans="1:23" ht="24.9" customHeight="1" x14ac:dyDescent="0.3">
      <c r="A658" s="213">
        <f t="shared" si="19"/>
        <v>654</v>
      </c>
      <c r="B658" s="267" t="s">
        <v>380</v>
      </c>
      <c r="C658" s="267" t="s">
        <v>425</v>
      </c>
      <c r="D658" s="267" t="s">
        <v>375</v>
      </c>
      <c r="E658" s="83" t="s">
        <v>426</v>
      </c>
      <c r="F658" s="304" t="s">
        <v>556</v>
      </c>
      <c r="G658" s="85" t="s">
        <v>557</v>
      </c>
      <c r="H658" s="86">
        <v>10200</v>
      </c>
      <c r="I658" s="87">
        <v>298568482.78761065</v>
      </c>
      <c r="J658" s="87">
        <v>38813902.762389384</v>
      </c>
      <c r="K658" s="87">
        <v>337385000</v>
      </c>
      <c r="L658" s="88">
        <v>248807068.98967579</v>
      </c>
      <c r="M658" s="87">
        <v>32344918.968657855</v>
      </c>
      <c r="N658" s="87">
        <v>281155000</v>
      </c>
      <c r="O658" s="163" t="s">
        <v>146</v>
      </c>
      <c r="P658" s="163" t="s">
        <v>2</v>
      </c>
      <c r="Q658" s="82" t="s">
        <v>553</v>
      </c>
      <c r="R658" s="317">
        <v>44986</v>
      </c>
      <c r="S658" s="267"/>
      <c r="T658" s="82"/>
      <c r="U658" s="83" t="s">
        <v>1329</v>
      </c>
      <c r="V658" s="239"/>
      <c r="W658" s="168" t="s">
        <v>1458</v>
      </c>
    </row>
    <row r="659" spans="1:23" ht="24.9" customHeight="1" x14ac:dyDescent="0.3">
      <c r="A659" s="213">
        <f t="shared" si="19"/>
        <v>655</v>
      </c>
      <c r="B659" s="267" t="s">
        <v>380</v>
      </c>
      <c r="C659" s="267" t="s">
        <v>425</v>
      </c>
      <c r="D659" s="267" t="s">
        <v>375</v>
      </c>
      <c r="E659" s="83" t="s">
        <v>426</v>
      </c>
      <c r="F659" s="304" t="s">
        <v>558</v>
      </c>
      <c r="G659" s="85" t="s">
        <v>559</v>
      </c>
      <c r="H659" s="86">
        <v>6120</v>
      </c>
      <c r="I659" s="87">
        <v>229732560.00000003</v>
      </c>
      <c r="J659" s="87">
        <v>29865232.800000004</v>
      </c>
      <c r="K659" s="87">
        <v>259600000</v>
      </c>
      <c r="L659" s="88">
        <v>191443800</v>
      </c>
      <c r="M659" s="87">
        <v>24887694</v>
      </c>
      <c r="N659" s="87">
        <v>216335000</v>
      </c>
      <c r="O659" s="163" t="s">
        <v>146</v>
      </c>
      <c r="P659" s="163" t="s">
        <v>2</v>
      </c>
      <c r="Q659" s="82" t="s">
        <v>553</v>
      </c>
      <c r="R659" s="317">
        <v>44986</v>
      </c>
      <c r="S659" s="267"/>
      <c r="T659" s="82"/>
      <c r="U659" s="83" t="s">
        <v>1330</v>
      </c>
      <c r="V659" s="239"/>
      <c r="W659" s="168" t="s">
        <v>1458</v>
      </c>
    </row>
    <row r="660" spans="1:23" ht="24.9" customHeight="1" x14ac:dyDescent="0.3">
      <c r="A660" s="213">
        <f t="shared" si="19"/>
        <v>656</v>
      </c>
      <c r="B660" s="267" t="s">
        <v>380</v>
      </c>
      <c r="C660" s="267" t="s">
        <v>425</v>
      </c>
      <c r="D660" s="267" t="s">
        <v>375</v>
      </c>
      <c r="E660" s="83" t="s">
        <v>426</v>
      </c>
      <c r="F660" s="304" t="s">
        <v>560</v>
      </c>
      <c r="G660" s="85" t="s">
        <v>561</v>
      </c>
      <c r="H660" s="86">
        <v>2040</v>
      </c>
      <c r="I660" s="87">
        <v>88036200.000000015</v>
      </c>
      <c r="J660" s="87">
        <v>11444706.000000002</v>
      </c>
      <c r="K660" s="87">
        <v>99485000</v>
      </c>
      <c r="L660" s="88">
        <v>91190830.500000015</v>
      </c>
      <c r="M660" s="87">
        <v>11854807.965000002</v>
      </c>
      <c r="N660" s="87">
        <v>103050000</v>
      </c>
      <c r="O660" s="163" t="s">
        <v>146</v>
      </c>
      <c r="P660" s="163" t="s">
        <v>2</v>
      </c>
      <c r="Q660" s="82" t="s">
        <v>553</v>
      </c>
      <c r="R660" s="317">
        <v>44986</v>
      </c>
      <c r="S660" s="267"/>
      <c r="T660" s="82"/>
      <c r="U660" s="83" t="s">
        <v>1331</v>
      </c>
      <c r="V660" s="239"/>
      <c r="W660" s="168" t="s">
        <v>1459</v>
      </c>
    </row>
    <row r="661" spans="1:23" ht="24.9" customHeight="1" x14ac:dyDescent="0.3">
      <c r="A661" s="213">
        <f t="shared" si="19"/>
        <v>657</v>
      </c>
      <c r="B661" s="305" t="s">
        <v>562</v>
      </c>
      <c r="C661" s="305" t="s">
        <v>563</v>
      </c>
      <c r="D661" s="305" t="s">
        <v>375</v>
      </c>
      <c r="E661" s="96" t="s">
        <v>564</v>
      </c>
      <c r="F661" s="305" t="s">
        <v>565</v>
      </c>
      <c r="G661" s="98" t="s">
        <v>566</v>
      </c>
      <c r="H661" s="99">
        <v>1</v>
      </c>
      <c r="I661" s="100">
        <v>374133663.05000001</v>
      </c>
      <c r="J661" s="100">
        <v>48637376.196500003</v>
      </c>
      <c r="K661" s="100">
        <v>422775000</v>
      </c>
      <c r="L661" s="101">
        <v>374133663.05000001</v>
      </c>
      <c r="M661" s="100">
        <v>48637376.196500003</v>
      </c>
      <c r="N661" s="100">
        <v>422775000</v>
      </c>
      <c r="O661" s="166" t="s">
        <v>146</v>
      </c>
      <c r="P661" s="166" t="s">
        <v>2</v>
      </c>
      <c r="Q661" s="102" t="s">
        <v>139</v>
      </c>
      <c r="R661" s="319">
        <v>44927</v>
      </c>
      <c r="S661" s="296"/>
      <c r="T661" s="102"/>
      <c r="U661" s="103" t="s">
        <v>567</v>
      </c>
      <c r="V661" s="239"/>
      <c r="W661" s="168" t="s">
        <v>1458</v>
      </c>
    </row>
    <row r="662" spans="1:23" ht="39.9" customHeight="1" x14ac:dyDescent="0.3">
      <c r="A662" s="213">
        <f t="shared" si="19"/>
        <v>658</v>
      </c>
      <c r="B662" s="305" t="s">
        <v>562</v>
      </c>
      <c r="C662" s="305" t="s">
        <v>563</v>
      </c>
      <c r="D662" s="305" t="s">
        <v>375</v>
      </c>
      <c r="E662" s="96" t="s">
        <v>1456</v>
      </c>
      <c r="F662" s="305" t="s">
        <v>1457</v>
      </c>
      <c r="G662" s="98" t="s">
        <v>566</v>
      </c>
      <c r="H662" s="99">
        <v>1</v>
      </c>
      <c r="I662" s="100">
        <v>66729912.049999997</v>
      </c>
      <c r="J662" s="100">
        <v>8674888.5665000007</v>
      </c>
      <c r="K662" s="100">
        <v>75405000</v>
      </c>
      <c r="L662" s="101">
        <v>66729912.049999997</v>
      </c>
      <c r="M662" s="100">
        <v>8674888.5665000007</v>
      </c>
      <c r="N662" s="100">
        <v>75405000</v>
      </c>
      <c r="O662" s="166" t="s">
        <v>146</v>
      </c>
      <c r="P662" s="166" t="s">
        <v>2</v>
      </c>
      <c r="Q662" s="102" t="s">
        <v>139</v>
      </c>
      <c r="R662" s="319">
        <v>44927</v>
      </c>
      <c r="S662" s="296"/>
      <c r="T662" s="102"/>
      <c r="U662" s="103" t="s">
        <v>567</v>
      </c>
      <c r="V662" s="239"/>
      <c r="W662" s="168" t="s">
        <v>1458</v>
      </c>
    </row>
    <row r="663" spans="1:23" ht="39.9" customHeight="1" x14ac:dyDescent="0.3">
      <c r="A663" s="213">
        <f t="shared" si="19"/>
        <v>659</v>
      </c>
      <c r="B663" s="267" t="s">
        <v>380</v>
      </c>
      <c r="C663" s="267" t="s">
        <v>568</v>
      </c>
      <c r="D663" s="267" t="s">
        <v>375</v>
      </c>
      <c r="E663" s="83" t="s">
        <v>569</v>
      </c>
      <c r="F663" s="306" t="s">
        <v>570</v>
      </c>
      <c r="G663" s="167" t="s">
        <v>571</v>
      </c>
      <c r="H663" s="86">
        <v>12240</v>
      </c>
      <c r="I663" s="87">
        <v>427604400.00000006</v>
      </c>
      <c r="J663" s="87">
        <v>55588572.000000007</v>
      </c>
      <c r="K663" s="87">
        <v>483195000</v>
      </c>
      <c r="L663" s="88">
        <v>356337000</v>
      </c>
      <c r="M663" s="87">
        <v>46323810</v>
      </c>
      <c r="N663" s="87">
        <v>402665000</v>
      </c>
      <c r="O663" s="163" t="s">
        <v>3</v>
      </c>
      <c r="P663" s="163" t="s">
        <v>2</v>
      </c>
      <c r="Q663" s="82" t="s">
        <v>139</v>
      </c>
      <c r="R663" s="317">
        <v>44986</v>
      </c>
      <c r="S663" s="267"/>
      <c r="T663" s="82"/>
      <c r="U663" s="83" t="s">
        <v>1332</v>
      </c>
      <c r="V663" s="239"/>
      <c r="W663" s="168" t="s">
        <v>1458</v>
      </c>
    </row>
    <row r="664" spans="1:23" ht="24.9" customHeight="1" x14ac:dyDescent="0.3">
      <c r="A664" s="213">
        <f t="shared" si="19"/>
        <v>660</v>
      </c>
      <c r="B664" s="267" t="s">
        <v>380</v>
      </c>
      <c r="C664" s="267" t="s">
        <v>470</v>
      </c>
      <c r="D664" s="267" t="s">
        <v>375</v>
      </c>
      <c r="E664" s="83" t="s">
        <v>400</v>
      </c>
      <c r="F664" s="267" t="s">
        <v>1333</v>
      </c>
      <c r="G664" s="168" t="s">
        <v>1334</v>
      </c>
      <c r="H664" s="5">
        <v>1257</v>
      </c>
      <c r="I664" s="87">
        <v>37885980</v>
      </c>
      <c r="J664" s="87">
        <v>4925177.4000000004</v>
      </c>
      <c r="K664" s="87">
        <v>42815000</v>
      </c>
      <c r="L664" s="88">
        <v>37885980</v>
      </c>
      <c r="M664" s="87">
        <v>4925177.4000000004</v>
      </c>
      <c r="N664" s="87">
        <v>42815000</v>
      </c>
      <c r="O664" s="163" t="s">
        <v>146</v>
      </c>
      <c r="P664" s="163" t="s">
        <v>2</v>
      </c>
      <c r="Q664" s="82" t="s">
        <v>379</v>
      </c>
      <c r="R664" s="317">
        <v>44986</v>
      </c>
      <c r="S664" s="267"/>
      <c r="T664" s="82"/>
      <c r="U664" s="83"/>
      <c r="V664" s="239"/>
      <c r="W664" s="168" t="s">
        <v>1459</v>
      </c>
    </row>
    <row r="665" spans="1:23" ht="24.9" customHeight="1" x14ac:dyDescent="0.3">
      <c r="A665" s="213">
        <f t="shared" si="19"/>
        <v>661</v>
      </c>
      <c r="B665" s="334" t="s">
        <v>380</v>
      </c>
      <c r="C665" s="332" t="s">
        <v>1335</v>
      </c>
      <c r="D665" s="267" t="s">
        <v>375</v>
      </c>
      <c r="E665" s="83" t="s">
        <v>564</v>
      </c>
      <c r="F665" s="267" t="s">
        <v>1336</v>
      </c>
      <c r="G665" s="168" t="s">
        <v>1337</v>
      </c>
      <c r="H665" s="86">
        <v>14</v>
      </c>
      <c r="I665" s="87">
        <v>89003420</v>
      </c>
      <c r="J665" s="87">
        <v>11570444.6</v>
      </c>
      <c r="K665" s="87">
        <v>100575000</v>
      </c>
      <c r="L665" s="88">
        <v>89003420</v>
      </c>
      <c r="M665" s="87">
        <v>11570444.6</v>
      </c>
      <c r="N665" s="87">
        <v>100575000</v>
      </c>
      <c r="O665" s="171" t="s">
        <v>146</v>
      </c>
      <c r="P665" s="171" t="s">
        <v>2</v>
      </c>
      <c r="Q665" s="82" t="s">
        <v>139</v>
      </c>
      <c r="R665" s="317">
        <v>44986</v>
      </c>
      <c r="S665" s="267"/>
      <c r="T665" s="82"/>
      <c r="U665" s="83" t="s">
        <v>1338</v>
      </c>
      <c r="V665" s="239"/>
      <c r="W665" s="168" t="s">
        <v>1459</v>
      </c>
    </row>
    <row r="666" spans="1:23" ht="24.9" customHeight="1" x14ac:dyDescent="0.3">
      <c r="A666" s="213">
        <f t="shared" si="19"/>
        <v>662</v>
      </c>
      <c r="B666" s="334" t="s">
        <v>380</v>
      </c>
      <c r="C666" s="332" t="s">
        <v>1335</v>
      </c>
      <c r="D666" s="267" t="s">
        <v>375</v>
      </c>
      <c r="E666" s="83" t="s">
        <v>564</v>
      </c>
      <c r="F666" s="267" t="s">
        <v>1339</v>
      </c>
      <c r="G666" s="168" t="s">
        <v>1337</v>
      </c>
      <c r="H666" s="86">
        <v>8</v>
      </c>
      <c r="I666" s="87">
        <v>81357450</v>
      </c>
      <c r="J666" s="87">
        <v>10576468.5</v>
      </c>
      <c r="K666" s="87">
        <v>91935000</v>
      </c>
      <c r="L666" s="88">
        <v>81357450</v>
      </c>
      <c r="M666" s="87">
        <v>10576468.5</v>
      </c>
      <c r="N666" s="87">
        <v>91935000</v>
      </c>
      <c r="O666" s="171" t="s">
        <v>146</v>
      </c>
      <c r="P666" s="171" t="s">
        <v>2</v>
      </c>
      <c r="Q666" s="82" t="s">
        <v>139</v>
      </c>
      <c r="R666" s="317">
        <v>44986</v>
      </c>
      <c r="S666" s="267"/>
      <c r="T666" s="82"/>
      <c r="U666" s="83" t="s">
        <v>1340</v>
      </c>
      <c r="V666" s="239"/>
      <c r="W666" s="168" t="s">
        <v>1459</v>
      </c>
    </row>
    <row r="667" spans="1:23" ht="24.9" customHeight="1" x14ac:dyDescent="0.3">
      <c r="A667" s="213">
        <f t="shared" si="19"/>
        <v>663</v>
      </c>
      <c r="B667" s="334" t="s">
        <v>380</v>
      </c>
      <c r="C667" s="332" t="s">
        <v>1335</v>
      </c>
      <c r="D667" s="267" t="s">
        <v>375</v>
      </c>
      <c r="E667" s="83" t="s">
        <v>564</v>
      </c>
      <c r="F667" s="267" t="s">
        <v>1341</v>
      </c>
      <c r="G667" s="168" t="s">
        <v>1337</v>
      </c>
      <c r="H667" s="86">
        <v>1</v>
      </c>
      <c r="I667" s="87">
        <v>16029000</v>
      </c>
      <c r="J667" s="87">
        <v>2083770</v>
      </c>
      <c r="K667" s="87">
        <v>18115000</v>
      </c>
      <c r="L667" s="88">
        <v>16029000</v>
      </c>
      <c r="M667" s="87">
        <v>2083770</v>
      </c>
      <c r="N667" s="87">
        <v>18115000</v>
      </c>
      <c r="O667" s="171" t="s">
        <v>146</v>
      </c>
      <c r="P667" s="171" t="s">
        <v>2</v>
      </c>
      <c r="Q667" s="82" t="s">
        <v>379</v>
      </c>
      <c r="R667" s="317">
        <v>44986</v>
      </c>
      <c r="S667" s="267"/>
      <c r="T667" s="82"/>
      <c r="U667" s="83"/>
      <c r="V667" s="239"/>
      <c r="W667" s="168" t="s">
        <v>1459</v>
      </c>
    </row>
    <row r="668" spans="1:23" ht="24.9" customHeight="1" x14ac:dyDescent="0.3">
      <c r="A668" s="213">
        <f t="shared" si="19"/>
        <v>664</v>
      </c>
      <c r="B668" s="334" t="s">
        <v>380</v>
      </c>
      <c r="C668" s="332" t="s">
        <v>1335</v>
      </c>
      <c r="D668" s="267" t="s">
        <v>375</v>
      </c>
      <c r="E668" s="83" t="s">
        <v>564</v>
      </c>
      <c r="F668" s="267" t="s">
        <v>1342</v>
      </c>
      <c r="G668" s="168" t="s">
        <v>1337</v>
      </c>
      <c r="H668" s="86">
        <v>1</v>
      </c>
      <c r="I668" s="87">
        <v>7946000</v>
      </c>
      <c r="J668" s="87">
        <v>1032980</v>
      </c>
      <c r="K668" s="87">
        <v>8980000</v>
      </c>
      <c r="L668" s="88">
        <v>7946000</v>
      </c>
      <c r="M668" s="87">
        <v>1032980</v>
      </c>
      <c r="N668" s="87">
        <v>8980000</v>
      </c>
      <c r="O668" s="171" t="s">
        <v>146</v>
      </c>
      <c r="P668" s="171" t="s">
        <v>2</v>
      </c>
      <c r="Q668" s="82" t="s">
        <v>379</v>
      </c>
      <c r="R668" s="317">
        <v>44986</v>
      </c>
      <c r="S668" s="267"/>
      <c r="T668" s="82"/>
      <c r="U668" s="83"/>
      <c r="V668" s="239"/>
      <c r="W668" s="168" t="s">
        <v>1459</v>
      </c>
    </row>
    <row r="669" spans="1:23" ht="24.9" customHeight="1" x14ac:dyDescent="0.3">
      <c r="A669" s="213">
        <f t="shared" si="19"/>
        <v>665</v>
      </c>
      <c r="B669" s="226" t="s">
        <v>266</v>
      </c>
      <c r="C669" s="226" t="s">
        <v>1284</v>
      </c>
      <c r="D669" s="267" t="s">
        <v>375</v>
      </c>
      <c r="E669" s="83" t="s">
        <v>1343</v>
      </c>
      <c r="F669" s="226" t="s">
        <v>1285</v>
      </c>
      <c r="G669" s="83" t="s">
        <v>1286</v>
      </c>
      <c r="H669" s="221">
        <v>8</v>
      </c>
      <c r="I669" s="162">
        <v>1797440</v>
      </c>
      <c r="J669" s="162">
        <v>233667.20000000001</v>
      </c>
      <c r="K669" s="162">
        <v>2035000</v>
      </c>
      <c r="L669" s="162">
        <v>1797440</v>
      </c>
      <c r="M669" s="162">
        <v>233667.20000000001</v>
      </c>
      <c r="N669" s="87">
        <v>2035000</v>
      </c>
      <c r="O669" s="171" t="s">
        <v>3</v>
      </c>
      <c r="P669" s="171" t="s">
        <v>2</v>
      </c>
      <c r="Q669" s="82" t="s">
        <v>379</v>
      </c>
      <c r="R669" s="322">
        <v>44986</v>
      </c>
      <c r="S669" s="267" t="s">
        <v>468</v>
      </c>
      <c r="T669" s="221"/>
      <c r="U669" s="85" t="s">
        <v>469</v>
      </c>
      <c r="V669" s="239"/>
      <c r="W669" t="s">
        <v>1459</v>
      </c>
    </row>
    <row r="670" spans="1:23" ht="24.9" customHeight="1" x14ac:dyDescent="0.3">
      <c r="A670" s="213">
        <f t="shared" si="19"/>
        <v>666</v>
      </c>
      <c r="B670" s="226" t="s">
        <v>433</v>
      </c>
      <c r="C670" s="267" t="s">
        <v>434</v>
      </c>
      <c r="D670" s="267" t="s">
        <v>375</v>
      </c>
      <c r="E670" s="83" t="s">
        <v>1344</v>
      </c>
      <c r="F670" s="267" t="s">
        <v>1287</v>
      </c>
      <c r="G670" s="83" t="s">
        <v>1288</v>
      </c>
      <c r="H670" s="86">
        <v>1</v>
      </c>
      <c r="I670" s="162">
        <v>2233100</v>
      </c>
      <c r="J670" s="162">
        <v>290303</v>
      </c>
      <c r="K670" s="162">
        <v>2525000</v>
      </c>
      <c r="L670" s="87">
        <v>2233100</v>
      </c>
      <c r="M670" s="87">
        <v>290303</v>
      </c>
      <c r="N670" s="87">
        <v>2525000</v>
      </c>
      <c r="O670" s="325" t="s">
        <v>3</v>
      </c>
      <c r="P670" s="171" t="s">
        <v>2</v>
      </c>
      <c r="Q670" s="221" t="s">
        <v>139</v>
      </c>
      <c r="R670" s="322">
        <v>45139</v>
      </c>
      <c r="S670" s="326"/>
      <c r="T670" s="221"/>
      <c r="U670" s="327"/>
      <c r="V670" s="239"/>
      <c r="W670" t="s">
        <v>1459</v>
      </c>
    </row>
    <row r="671" spans="1:23" ht="24.9" customHeight="1" x14ac:dyDescent="0.3">
      <c r="A671" s="213">
        <f t="shared" si="19"/>
        <v>667</v>
      </c>
      <c r="B671" s="226" t="s">
        <v>1289</v>
      </c>
      <c r="C671" s="226" t="s">
        <v>1290</v>
      </c>
      <c r="D671" s="267" t="s">
        <v>375</v>
      </c>
      <c r="E671" s="83" t="s">
        <v>1345</v>
      </c>
      <c r="F671" s="267" t="s">
        <v>1291</v>
      </c>
      <c r="G671" s="83" t="s">
        <v>1292</v>
      </c>
      <c r="H671" s="86">
        <v>36</v>
      </c>
      <c r="I671" s="162">
        <v>7582300.8849557536</v>
      </c>
      <c r="J671" s="162">
        <v>985699.11504424794</v>
      </c>
      <c r="K671" s="162">
        <v>8570000</v>
      </c>
      <c r="L671" s="87">
        <v>7582300.8849557536</v>
      </c>
      <c r="M671" s="87">
        <v>985699.11504424794</v>
      </c>
      <c r="N671" s="87">
        <v>8570000</v>
      </c>
      <c r="O671" s="325" t="s">
        <v>3</v>
      </c>
      <c r="P671" s="171" t="s">
        <v>2</v>
      </c>
      <c r="Q671" s="221" t="s">
        <v>379</v>
      </c>
      <c r="R671" s="322">
        <v>44986</v>
      </c>
      <c r="S671" s="326"/>
      <c r="T671" s="221"/>
      <c r="U671" s="327"/>
      <c r="V671" s="239"/>
      <c r="W671" t="s">
        <v>1459</v>
      </c>
    </row>
    <row r="672" spans="1:23" ht="24.9" customHeight="1" x14ac:dyDescent="0.3">
      <c r="A672" s="213">
        <f t="shared" si="19"/>
        <v>668</v>
      </c>
      <c r="B672" s="226" t="s">
        <v>1289</v>
      </c>
      <c r="C672" s="226" t="s">
        <v>1290</v>
      </c>
      <c r="D672" s="267" t="s">
        <v>375</v>
      </c>
      <c r="E672" s="83" t="s">
        <v>1345</v>
      </c>
      <c r="F672" s="267" t="s">
        <v>1293</v>
      </c>
      <c r="G672" s="83" t="s">
        <v>1292</v>
      </c>
      <c r="H672" s="86">
        <v>36</v>
      </c>
      <c r="I672" s="87">
        <v>4969911.5044247806</v>
      </c>
      <c r="J672" s="87">
        <v>646088.49557522149</v>
      </c>
      <c r="K672" s="87">
        <v>5620000</v>
      </c>
      <c r="L672" s="162">
        <v>4969911.5044247806</v>
      </c>
      <c r="M672" s="162">
        <v>646088.49557522149</v>
      </c>
      <c r="N672" s="162">
        <v>5620000</v>
      </c>
      <c r="O672" s="171" t="s">
        <v>3</v>
      </c>
      <c r="P672" s="171" t="s">
        <v>2</v>
      </c>
      <c r="Q672" s="221" t="s">
        <v>139</v>
      </c>
      <c r="R672" s="317">
        <v>44986</v>
      </c>
      <c r="S672" s="326"/>
      <c r="T672" s="221"/>
      <c r="U672" s="327"/>
      <c r="V672" s="239"/>
      <c r="W672" t="s">
        <v>1459</v>
      </c>
    </row>
    <row r="673" spans="1:23" ht="24.9" customHeight="1" x14ac:dyDescent="0.3">
      <c r="A673" s="213">
        <f t="shared" si="19"/>
        <v>669</v>
      </c>
      <c r="B673" s="226" t="s">
        <v>1289</v>
      </c>
      <c r="C673" s="226" t="s">
        <v>1290</v>
      </c>
      <c r="D673" s="267" t="s">
        <v>375</v>
      </c>
      <c r="E673" s="83" t="s">
        <v>1345</v>
      </c>
      <c r="F673" s="267" t="s">
        <v>1294</v>
      </c>
      <c r="G673" s="83" t="s">
        <v>1295</v>
      </c>
      <c r="H673" s="86">
        <v>5</v>
      </c>
      <c r="I673" s="87">
        <v>348774.11504424782</v>
      </c>
      <c r="J673" s="87">
        <v>45340.634955752219</v>
      </c>
      <c r="K673" s="87">
        <v>395000</v>
      </c>
      <c r="L673" s="162">
        <v>348774.11504424782</v>
      </c>
      <c r="M673" s="162">
        <v>45340.634955752219</v>
      </c>
      <c r="N673" s="162">
        <v>395000</v>
      </c>
      <c r="O673" s="171" t="s">
        <v>3</v>
      </c>
      <c r="P673" s="171" t="s">
        <v>2</v>
      </c>
      <c r="Q673" s="221" t="s">
        <v>139</v>
      </c>
      <c r="R673" s="317">
        <v>44927</v>
      </c>
      <c r="S673" s="326" t="s">
        <v>468</v>
      </c>
      <c r="T673" s="221"/>
      <c r="U673" s="327" t="s">
        <v>1296</v>
      </c>
      <c r="V673" s="239"/>
      <c r="W673" t="s">
        <v>1459</v>
      </c>
    </row>
    <row r="674" spans="1:23" ht="24.9" customHeight="1" x14ac:dyDescent="0.3">
      <c r="A674" s="213">
        <f t="shared" si="19"/>
        <v>670</v>
      </c>
      <c r="B674" s="226" t="s">
        <v>433</v>
      </c>
      <c r="C674" s="226" t="s">
        <v>1297</v>
      </c>
      <c r="D674" s="267" t="s">
        <v>375</v>
      </c>
      <c r="E674" s="83" t="s">
        <v>1346</v>
      </c>
      <c r="F674" s="267" t="s">
        <v>1298</v>
      </c>
      <c r="G674" s="83" t="s">
        <v>274</v>
      </c>
      <c r="H674" s="86">
        <v>2</v>
      </c>
      <c r="I674" s="162">
        <v>449360</v>
      </c>
      <c r="J674" s="162">
        <v>58416.800000000003</v>
      </c>
      <c r="K674" s="162">
        <v>510000</v>
      </c>
      <c r="L674" s="162">
        <v>449360</v>
      </c>
      <c r="M674" s="162">
        <v>58416.800000000003</v>
      </c>
      <c r="N674" s="162">
        <v>510000</v>
      </c>
      <c r="O674" s="171" t="s">
        <v>3</v>
      </c>
      <c r="P674" s="171" t="s">
        <v>2</v>
      </c>
      <c r="Q674" s="221" t="s">
        <v>379</v>
      </c>
      <c r="R674" s="317">
        <v>44986</v>
      </c>
      <c r="S674" s="326" t="s">
        <v>468</v>
      </c>
      <c r="T674" s="221"/>
      <c r="U674" s="327" t="s">
        <v>469</v>
      </c>
      <c r="V674" s="239"/>
      <c r="W674" t="s">
        <v>1459</v>
      </c>
    </row>
    <row r="675" spans="1:23" ht="24.9" customHeight="1" x14ac:dyDescent="0.3">
      <c r="A675" s="213">
        <f t="shared" si="19"/>
        <v>671</v>
      </c>
      <c r="B675" s="226" t="s">
        <v>387</v>
      </c>
      <c r="C675" s="226" t="s">
        <v>744</v>
      </c>
      <c r="D675" s="267" t="s">
        <v>375</v>
      </c>
      <c r="E675" s="83" t="s">
        <v>1347</v>
      </c>
      <c r="F675" s="267" t="s">
        <v>1299</v>
      </c>
      <c r="G675" s="83" t="s">
        <v>1300</v>
      </c>
      <c r="H675" s="86">
        <v>56</v>
      </c>
      <c r="I675" s="162">
        <v>3066882</v>
      </c>
      <c r="J675" s="162">
        <v>398694.66000000003</v>
      </c>
      <c r="K675" s="162">
        <v>3470000</v>
      </c>
      <c r="L675" s="162">
        <v>3066882</v>
      </c>
      <c r="M675" s="162">
        <v>398694.66000000003</v>
      </c>
      <c r="N675" s="162">
        <v>3470000</v>
      </c>
      <c r="O675" s="171" t="s">
        <v>3</v>
      </c>
      <c r="P675" s="171" t="s">
        <v>2</v>
      </c>
      <c r="Q675" s="221" t="s">
        <v>139</v>
      </c>
      <c r="R675" s="322">
        <v>44986</v>
      </c>
      <c r="S675" s="326"/>
      <c r="T675" s="221"/>
      <c r="U675" s="327"/>
      <c r="V675" s="239"/>
      <c r="W675" t="s">
        <v>1459</v>
      </c>
    </row>
    <row r="676" spans="1:23" ht="24.9" customHeight="1" x14ac:dyDescent="0.3">
      <c r="A676" s="213">
        <f t="shared" si="19"/>
        <v>672</v>
      </c>
      <c r="B676" s="226" t="s">
        <v>433</v>
      </c>
      <c r="C676" s="267" t="s">
        <v>1301</v>
      </c>
      <c r="D676" s="267" t="s">
        <v>375</v>
      </c>
      <c r="E676" s="83" t="s">
        <v>1348</v>
      </c>
      <c r="F676" s="304" t="s">
        <v>1302</v>
      </c>
      <c r="G676" s="83" t="s">
        <v>1303</v>
      </c>
      <c r="H676" s="86">
        <v>3</v>
      </c>
      <c r="I676" s="87">
        <v>7799999.1000000006</v>
      </c>
      <c r="J676" s="87">
        <v>1013999.8830000001</v>
      </c>
      <c r="K676" s="87">
        <v>8815000</v>
      </c>
      <c r="L676" s="162">
        <v>7799999.1000000006</v>
      </c>
      <c r="M676" s="162">
        <v>1013999.8830000001</v>
      </c>
      <c r="N676" s="162">
        <v>8815000</v>
      </c>
      <c r="O676" s="171" t="s">
        <v>3</v>
      </c>
      <c r="P676" s="171" t="s">
        <v>2</v>
      </c>
      <c r="Q676" s="221" t="s">
        <v>379</v>
      </c>
      <c r="R676" s="322">
        <v>45047</v>
      </c>
      <c r="S676" s="326"/>
      <c r="T676" s="221"/>
      <c r="U676" s="327"/>
      <c r="V676" s="239"/>
      <c r="W676" t="s">
        <v>1459</v>
      </c>
    </row>
    <row r="677" spans="1:23" ht="24.9" customHeight="1" x14ac:dyDescent="0.3">
      <c r="A677" s="213">
        <f t="shared" si="19"/>
        <v>673</v>
      </c>
      <c r="B677" s="226" t="s">
        <v>433</v>
      </c>
      <c r="C677" s="267" t="s">
        <v>1301</v>
      </c>
      <c r="D677" s="267" t="s">
        <v>375</v>
      </c>
      <c r="E677" s="83" t="s">
        <v>1348</v>
      </c>
      <c r="F677" s="304" t="s">
        <v>1304</v>
      </c>
      <c r="G677" s="83" t="s">
        <v>1303</v>
      </c>
      <c r="H677" s="86">
        <v>3</v>
      </c>
      <c r="I677" s="87">
        <v>300002.59999999998</v>
      </c>
      <c r="J677" s="87">
        <v>39000.337999999996</v>
      </c>
      <c r="K677" s="87">
        <v>340000</v>
      </c>
      <c r="L677" s="162">
        <v>300002.59999999998</v>
      </c>
      <c r="M677" s="162">
        <v>39000.337999999996</v>
      </c>
      <c r="N677" s="162">
        <v>340000</v>
      </c>
      <c r="O677" s="171" t="s">
        <v>3</v>
      </c>
      <c r="P677" s="171" t="s">
        <v>2</v>
      </c>
      <c r="Q677" s="221" t="s">
        <v>553</v>
      </c>
      <c r="R677" s="322">
        <v>45047</v>
      </c>
      <c r="S677" s="326"/>
      <c r="T677" s="221"/>
      <c r="U677" s="327"/>
      <c r="V677" s="239"/>
      <c r="W677" t="s">
        <v>1459</v>
      </c>
    </row>
    <row r="678" spans="1:23" ht="24.9" customHeight="1" x14ac:dyDescent="0.3">
      <c r="A678" s="213">
        <f t="shared" si="19"/>
        <v>674</v>
      </c>
      <c r="B678" s="226" t="s">
        <v>417</v>
      </c>
      <c r="C678" s="267" t="s">
        <v>1305</v>
      </c>
      <c r="D678" s="267" t="s">
        <v>375</v>
      </c>
      <c r="E678" s="83" t="s">
        <v>1349</v>
      </c>
      <c r="F678" s="304" t="s">
        <v>1306</v>
      </c>
      <c r="G678" s="83" t="s">
        <v>1307</v>
      </c>
      <c r="H678" s="86">
        <v>3</v>
      </c>
      <c r="I678" s="87">
        <v>11429231.85</v>
      </c>
      <c r="J678" s="87">
        <v>1485800.1405</v>
      </c>
      <c r="K678" s="87">
        <v>12920000</v>
      </c>
      <c r="L678" s="162">
        <v>11429231.85</v>
      </c>
      <c r="M678" s="162">
        <v>1485800.1405</v>
      </c>
      <c r="N678" s="162">
        <v>12920000</v>
      </c>
      <c r="O678" s="171" t="s">
        <v>3</v>
      </c>
      <c r="P678" s="171" t="s">
        <v>2</v>
      </c>
      <c r="Q678" s="221" t="s">
        <v>553</v>
      </c>
      <c r="R678" s="322">
        <v>45017</v>
      </c>
      <c r="S678" s="326"/>
      <c r="T678" s="221"/>
      <c r="U678" s="327"/>
      <c r="V678" s="239"/>
      <c r="W678" t="s">
        <v>1459</v>
      </c>
    </row>
    <row r="679" spans="1:23" ht="24.9" customHeight="1" x14ac:dyDescent="0.3">
      <c r="A679" s="213">
        <f t="shared" si="19"/>
        <v>675</v>
      </c>
      <c r="B679" s="226" t="s">
        <v>387</v>
      </c>
      <c r="C679" s="267" t="s">
        <v>634</v>
      </c>
      <c r="D679" s="267" t="s">
        <v>375</v>
      </c>
      <c r="E679" s="83" t="s">
        <v>1350</v>
      </c>
      <c r="F679" s="304" t="s">
        <v>1308</v>
      </c>
      <c r="G679" s="83" t="s">
        <v>1309</v>
      </c>
      <c r="H679" s="86">
        <v>3</v>
      </c>
      <c r="I679" s="87">
        <v>2274885</v>
      </c>
      <c r="J679" s="87">
        <v>295735.05</v>
      </c>
      <c r="K679" s="87">
        <v>2575000</v>
      </c>
      <c r="L679" s="162">
        <v>2274885</v>
      </c>
      <c r="M679" s="162">
        <v>295735.05</v>
      </c>
      <c r="N679" s="162">
        <v>2575000</v>
      </c>
      <c r="O679" s="171" t="s">
        <v>3</v>
      </c>
      <c r="P679" s="171" t="s">
        <v>2</v>
      </c>
      <c r="Q679" s="221" t="s">
        <v>379</v>
      </c>
      <c r="R679" s="322">
        <v>44986</v>
      </c>
      <c r="S679" s="326"/>
      <c r="T679" s="221"/>
      <c r="U679" s="327" t="s">
        <v>469</v>
      </c>
      <c r="V679" s="239"/>
      <c r="W679" t="s">
        <v>1460</v>
      </c>
    </row>
    <row r="680" spans="1:23" ht="24.9" customHeight="1" x14ac:dyDescent="0.3">
      <c r="A680" s="213">
        <f t="shared" si="19"/>
        <v>676</v>
      </c>
      <c r="B680" s="226" t="s">
        <v>387</v>
      </c>
      <c r="C680" s="267" t="s">
        <v>634</v>
      </c>
      <c r="D680" s="267" t="s">
        <v>375</v>
      </c>
      <c r="E680" s="83" t="s">
        <v>1350</v>
      </c>
      <c r="F680" s="304" t="s">
        <v>1310</v>
      </c>
      <c r="G680" s="83" t="s">
        <v>1309</v>
      </c>
      <c r="H680" s="86">
        <v>1</v>
      </c>
      <c r="I680" s="87">
        <v>3832006.45</v>
      </c>
      <c r="J680" s="87">
        <v>498160.83850000001</v>
      </c>
      <c r="K680" s="87">
        <v>4335000</v>
      </c>
      <c r="L680" s="162">
        <v>3832006.45</v>
      </c>
      <c r="M680" s="162">
        <v>498160.83850000001</v>
      </c>
      <c r="N680" s="162">
        <v>4335000</v>
      </c>
      <c r="O680" s="171" t="s">
        <v>3</v>
      </c>
      <c r="P680" s="171" t="s">
        <v>2</v>
      </c>
      <c r="Q680" s="221" t="s">
        <v>379</v>
      </c>
      <c r="R680" s="322">
        <v>45047</v>
      </c>
      <c r="S680" s="326" t="s">
        <v>1311</v>
      </c>
      <c r="T680" s="221"/>
      <c r="U680" s="327"/>
      <c r="V680" s="239"/>
      <c r="W680" t="s">
        <v>1460</v>
      </c>
    </row>
    <row r="681" spans="1:23" ht="24.9" customHeight="1" x14ac:dyDescent="0.3">
      <c r="A681" s="213">
        <f t="shared" si="19"/>
        <v>677</v>
      </c>
      <c r="B681" s="226" t="s">
        <v>387</v>
      </c>
      <c r="C681" s="267" t="s">
        <v>634</v>
      </c>
      <c r="D681" s="267" t="s">
        <v>375</v>
      </c>
      <c r="E681" s="83" t="s">
        <v>1350</v>
      </c>
      <c r="F681" s="304" t="s">
        <v>1312</v>
      </c>
      <c r="G681" s="83" t="s">
        <v>1309</v>
      </c>
      <c r="H681" s="86">
        <v>1</v>
      </c>
      <c r="I681" s="87">
        <v>426186.44999999995</v>
      </c>
      <c r="J681" s="87">
        <v>55404.238499999992</v>
      </c>
      <c r="K681" s="87">
        <v>485000</v>
      </c>
      <c r="L681" s="162">
        <v>426186.44999999995</v>
      </c>
      <c r="M681" s="162">
        <v>55404.238499999992</v>
      </c>
      <c r="N681" s="162">
        <v>485000</v>
      </c>
      <c r="O681" s="171" t="s">
        <v>3</v>
      </c>
      <c r="P681" s="171" t="s">
        <v>2</v>
      </c>
      <c r="Q681" s="221" t="s">
        <v>379</v>
      </c>
      <c r="R681" s="322">
        <v>45047</v>
      </c>
      <c r="S681" s="326" t="s">
        <v>1311</v>
      </c>
      <c r="T681" s="221"/>
      <c r="U681" s="327"/>
      <c r="V681" s="239"/>
      <c r="W681" t="s">
        <v>1460</v>
      </c>
    </row>
    <row r="682" spans="1:23" ht="24.9" customHeight="1" x14ac:dyDescent="0.3">
      <c r="A682" s="213">
        <f t="shared" si="19"/>
        <v>678</v>
      </c>
      <c r="B682" s="226" t="s">
        <v>387</v>
      </c>
      <c r="C682" s="267" t="s">
        <v>634</v>
      </c>
      <c r="D682" s="267" t="s">
        <v>375</v>
      </c>
      <c r="E682" s="83" t="s">
        <v>1350</v>
      </c>
      <c r="F682" s="304" t="s">
        <v>1313</v>
      </c>
      <c r="G682" s="83" t="s">
        <v>1309</v>
      </c>
      <c r="H682" s="86">
        <v>1</v>
      </c>
      <c r="I682" s="87">
        <v>1368897.1500000001</v>
      </c>
      <c r="J682" s="87">
        <v>177956.62950000001</v>
      </c>
      <c r="K682" s="87">
        <v>1550000</v>
      </c>
      <c r="L682" s="162">
        <v>1368897.1500000001</v>
      </c>
      <c r="M682" s="162">
        <v>177956.62950000001</v>
      </c>
      <c r="N682" s="162">
        <v>1550000</v>
      </c>
      <c r="O682" s="171" t="s">
        <v>3</v>
      </c>
      <c r="P682" s="171" t="s">
        <v>2</v>
      </c>
      <c r="Q682" s="221" t="s">
        <v>379</v>
      </c>
      <c r="R682" s="322">
        <v>45047</v>
      </c>
      <c r="S682" s="326" t="s">
        <v>1311</v>
      </c>
      <c r="T682" s="221"/>
      <c r="U682" s="327"/>
      <c r="V682" s="239"/>
      <c r="W682" t="s">
        <v>1460</v>
      </c>
    </row>
    <row r="683" spans="1:23" ht="24.9" customHeight="1" x14ac:dyDescent="0.3">
      <c r="A683" s="213">
        <f t="shared" si="19"/>
        <v>679</v>
      </c>
      <c r="B683" s="267" t="s">
        <v>380</v>
      </c>
      <c r="C683" s="267" t="s">
        <v>1314</v>
      </c>
      <c r="D683" s="267" t="s">
        <v>375</v>
      </c>
      <c r="E683" s="83" t="s">
        <v>1350</v>
      </c>
      <c r="F683" s="267" t="s">
        <v>1315</v>
      </c>
      <c r="G683" s="328" t="s">
        <v>1316</v>
      </c>
      <c r="H683" s="329">
        <v>2000</v>
      </c>
      <c r="I683" s="330">
        <v>15761061.946902655</v>
      </c>
      <c r="J683" s="330">
        <v>2048938.0530973452</v>
      </c>
      <c r="K683" s="330">
        <v>17810000</v>
      </c>
      <c r="L683" s="331">
        <v>15761061.946902655</v>
      </c>
      <c r="M683" s="331">
        <v>2048938.0530973452</v>
      </c>
      <c r="N683" s="331">
        <v>17810000</v>
      </c>
      <c r="O683" s="171" t="s">
        <v>3</v>
      </c>
      <c r="P683" s="171" t="s">
        <v>2</v>
      </c>
      <c r="Q683" s="221" t="s">
        <v>379</v>
      </c>
      <c r="R683" s="322">
        <v>44986</v>
      </c>
      <c r="S683" s="326" t="s">
        <v>1317</v>
      </c>
      <c r="T683" s="221"/>
      <c r="U683" s="327"/>
      <c r="V683" s="239"/>
      <c r="W683" t="s">
        <v>1459</v>
      </c>
    </row>
    <row r="684" spans="1:23" ht="60" customHeight="1" x14ac:dyDescent="0.3">
      <c r="A684" s="213">
        <f t="shared" si="19"/>
        <v>680</v>
      </c>
      <c r="B684" s="267" t="s">
        <v>1467</v>
      </c>
      <c r="C684" s="222" t="s">
        <v>1261</v>
      </c>
      <c r="D684" s="222" t="s">
        <v>1261</v>
      </c>
      <c r="E684" s="222" t="s">
        <v>1468</v>
      </c>
      <c r="F684" s="222" t="s">
        <v>1462</v>
      </c>
      <c r="G684" s="328" t="s">
        <v>1463</v>
      </c>
      <c r="H684" s="223">
        <v>1</v>
      </c>
      <c r="I684" s="220">
        <v>709762000</v>
      </c>
      <c r="J684" s="80">
        <f>+I684*13%</f>
        <v>92269060</v>
      </c>
      <c r="K684" s="220">
        <f>+I684+J684</f>
        <v>802031060</v>
      </c>
      <c r="L684" s="220">
        <v>532321500</v>
      </c>
      <c r="M684" s="80">
        <f>+L684*13%</f>
        <v>69201795</v>
      </c>
      <c r="N684" s="220">
        <f>+L684+M684</f>
        <v>601523295</v>
      </c>
      <c r="O684" s="171" t="s">
        <v>146</v>
      </c>
      <c r="P684" s="171" t="s">
        <v>2</v>
      </c>
      <c r="Q684" s="221" t="s">
        <v>139</v>
      </c>
      <c r="R684" s="322">
        <v>44986</v>
      </c>
      <c r="S684" s="295"/>
      <c r="T684" s="80"/>
      <c r="U684" s="80" t="s">
        <v>1469</v>
      </c>
      <c r="V684" s="239">
        <f>+K684/$K$688</f>
        <v>2.4717940047175518E-2</v>
      </c>
    </row>
    <row r="685" spans="1:23" ht="47.25" customHeight="1" x14ac:dyDescent="0.3">
      <c r="A685" s="213">
        <f t="shared" si="19"/>
        <v>681</v>
      </c>
      <c r="B685" s="267" t="s">
        <v>1467</v>
      </c>
      <c r="C685" s="222" t="s">
        <v>735</v>
      </c>
      <c r="D685" s="222" t="s">
        <v>735</v>
      </c>
      <c r="E685" s="222" t="s">
        <v>1468</v>
      </c>
      <c r="F685" s="222" t="s">
        <v>1408</v>
      </c>
      <c r="G685" s="328" t="s">
        <v>1464</v>
      </c>
      <c r="H685" s="223">
        <v>1</v>
      </c>
      <c r="I685" s="220">
        <v>952206000</v>
      </c>
      <c r="J685" s="80">
        <f>+I685*13%</f>
        <v>123786780</v>
      </c>
      <c r="K685" s="220">
        <f t="shared" ref="K685:K687" si="20">+I685+J685</f>
        <v>1075992780</v>
      </c>
      <c r="L685" s="220">
        <v>793505000</v>
      </c>
      <c r="M685" s="80">
        <f t="shared" ref="M685:M687" si="21">+L685*13%</f>
        <v>103155650</v>
      </c>
      <c r="N685" s="220">
        <f t="shared" ref="N685:N687" si="22">+L685+M685</f>
        <v>896660650</v>
      </c>
      <c r="O685" s="171" t="s">
        <v>146</v>
      </c>
      <c r="P685" s="171" t="s">
        <v>2</v>
      </c>
      <c r="Q685" s="221" t="s">
        <v>139</v>
      </c>
      <c r="R685" s="322">
        <v>44958</v>
      </c>
      <c r="S685" s="295"/>
      <c r="T685" s="80"/>
      <c r="U685" s="80" t="s">
        <v>1469</v>
      </c>
      <c r="V685" s="239">
        <f>+K685/$K$688</f>
        <v>3.316121576043915E-2</v>
      </c>
    </row>
    <row r="686" spans="1:23" ht="62.25" customHeight="1" x14ac:dyDescent="0.3">
      <c r="A686" s="213">
        <f t="shared" si="19"/>
        <v>682</v>
      </c>
      <c r="B686" s="267" t="s">
        <v>1467</v>
      </c>
      <c r="C686" s="222" t="s">
        <v>1275</v>
      </c>
      <c r="D686" s="222" t="s">
        <v>1275</v>
      </c>
      <c r="E686" s="222" t="s">
        <v>1468</v>
      </c>
      <c r="F686" s="222" t="s">
        <v>1273</v>
      </c>
      <c r="G686" s="328" t="s">
        <v>1465</v>
      </c>
      <c r="H686" s="223">
        <v>1</v>
      </c>
      <c r="I686" s="220">
        <v>249284000</v>
      </c>
      <c r="J686" s="80">
        <f t="shared" ref="J686:J687" si="23">+I686*13%</f>
        <v>32406920</v>
      </c>
      <c r="K686" s="220">
        <f t="shared" si="20"/>
        <v>281690920</v>
      </c>
      <c r="L686" s="220">
        <v>186963000</v>
      </c>
      <c r="M686" s="80">
        <f t="shared" si="21"/>
        <v>24305190</v>
      </c>
      <c r="N686" s="220">
        <f t="shared" si="22"/>
        <v>211268190</v>
      </c>
      <c r="O686" s="171" t="s">
        <v>146</v>
      </c>
      <c r="P686" s="171" t="s">
        <v>2</v>
      </c>
      <c r="Q686" s="221" t="s">
        <v>139</v>
      </c>
      <c r="R686" s="322">
        <v>44986</v>
      </c>
      <c r="S686" s="295"/>
      <c r="T686" s="80"/>
      <c r="U686" s="80" t="s">
        <v>1469</v>
      </c>
      <c r="V686" s="239">
        <f>+K686/$K$688</f>
        <v>8.681483323593123E-3</v>
      </c>
    </row>
    <row r="687" spans="1:23" ht="60" customHeight="1" thickBot="1" x14ac:dyDescent="0.35">
      <c r="A687" s="213">
        <f t="shared" si="19"/>
        <v>683</v>
      </c>
      <c r="B687" s="267" t="s">
        <v>1467</v>
      </c>
      <c r="C687" s="222" t="s">
        <v>1278</v>
      </c>
      <c r="D687" s="222" t="s">
        <v>1278</v>
      </c>
      <c r="E687" s="222" t="s">
        <v>1468</v>
      </c>
      <c r="F687" s="222" t="s">
        <v>1277</v>
      </c>
      <c r="G687" s="328" t="s">
        <v>1466</v>
      </c>
      <c r="H687" s="229">
        <v>1</v>
      </c>
      <c r="I687" s="230">
        <v>1304616000</v>
      </c>
      <c r="J687" s="184">
        <f t="shared" si="23"/>
        <v>169600080</v>
      </c>
      <c r="K687" s="230">
        <f t="shared" si="20"/>
        <v>1474216080</v>
      </c>
      <c r="L687" s="230">
        <v>434872000</v>
      </c>
      <c r="M687" s="184">
        <f t="shared" si="21"/>
        <v>56533360</v>
      </c>
      <c r="N687" s="230">
        <f t="shared" si="22"/>
        <v>491405360</v>
      </c>
      <c r="O687" s="171" t="s">
        <v>146</v>
      </c>
      <c r="P687" s="171" t="s">
        <v>2</v>
      </c>
      <c r="Q687" s="221" t="s">
        <v>139</v>
      </c>
      <c r="R687" s="323">
        <v>45139</v>
      </c>
      <c r="S687" s="295"/>
      <c r="T687" s="80"/>
      <c r="U687" s="80" t="s">
        <v>1469</v>
      </c>
      <c r="V687" s="239">
        <f>+K687/$K$688</f>
        <v>4.5434131543511676E-2</v>
      </c>
    </row>
    <row r="688" spans="1:23" ht="24.9" customHeight="1" thickBot="1" x14ac:dyDescent="0.35">
      <c r="F688" s="307" t="s">
        <v>1249</v>
      </c>
      <c r="G688" s="231"/>
      <c r="H688" s="232"/>
      <c r="I688" s="233">
        <f>SUM(I5:I687)</f>
        <v>29441017087.728687</v>
      </c>
      <c r="J688" s="231"/>
      <c r="K688" s="233">
        <f>SUM(K4:K687)</f>
        <v>32447326050.200001</v>
      </c>
      <c r="L688" s="233">
        <f>SUM(L5:L687)</f>
        <v>22583025535.980595</v>
      </c>
      <c r="M688" s="231"/>
      <c r="N688" s="234">
        <f>SUM(N4:N687)</f>
        <v>24916217774.375267</v>
      </c>
      <c r="V688" s="161">
        <f>SUM(V5:V687)</f>
        <v>0.70487737617624158</v>
      </c>
    </row>
  </sheetData>
  <mergeCells count="13">
    <mergeCell ref="E113:E243"/>
    <mergeCell ref="G113:G242"/>
    <mergeCell ref="B1:R1"/>
    <mergeCell ref="B2:R2"/>
    <mergeCell ref="B3:R3"/>
    <mergeCell ref="E7:E9"/>
    <mergeCell ref="E10:E26"/>
    <mergeCell ref="E28:E36"/>
    <mergeCell ref="E37:E39"/>
    <mergeCell ref="E40:E67"/>
    <mergeCell ref="E68:E112"/>
    <mergeCell ref="G94:G108"/>
    <mergeCell ref="G109:G111"/>
  </mergeCells>
  <conditionalFormatting sqref="F54:F55">
    <cfRule type="containsText" dxfId="5" priority="5" operator="containsText" text="pendiente">
      <formula>NOT(ISERROR(SEARCH("pendiente",F54)))</formula>
    </cfRule>
  </conditionalFormatting>
  <conditionalFormatting sqref="G54:G56">
    <cfRule type="containsText" dxfId="4" priority="2" operator="containsText" text="pendiente">
      <formula>NOT(ISERROR(SEARCH("pendiente",G54)))</formula>
    </cfRule>
  </conditionalFormatting>
  <conditionalFormatting sqref="G66:G67">
    <cfRule type="containsText" dxfId="3" priority="1" operator="containsText" text="pendiente">
      <formula>NOT(ISERROR(SEARCH("pendiente",G66)))</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1382-F9CC-4884-A1F0-DBBF9F4260C4}">
  <dimension ref="A1:U92"/>
  <sheetViews>
    <sheetView zoomScale="90" zoomScaleNormal="90" workbookViewId="0">
      <selection activeCell="F61" sqref="F61"/>
    </sheetView>
  </sheetViews>
  <sheetFormatPr baseColWidth="10" defaultRowHeight="14.4" x14ac:dyDescent="0.3"/>
  <cols>
    <col min="1" max="1" width="15" customWidth="1"/>
    <col min="2" max="2" width="37" bestFit="1" customWidth="1"/>
    <col min="3" max="3" width="31.44140625" customWidth="1"/>
    <col min="4" max="4" width="26.88671875" customWidth="1"/>
    <col min="5" max="5" width="53.109375" customWidth="1"/>
    <col min="6" max="6" width="54.44140625" customWidth="1"/>
    <col min="7" max="7" width="54" customWidth="1"/>
    <col min="8" max="8" width="11.44140625" customWidth="1"/>
    <col min="9" max="9" width="16.33203125" style="138" customWidth="1"/>
    <col min="10" max="10" width="12" style="138" customWidth="1"/>
    <col min="11" max="11" width="20.5546875" style="138" customWidth="1"/>
    <col min="12" max="12" width="18.33203125" style="138" customWidth="1"/>
    <col min="13" max="13" width="15.109375" style="138" customWidth="1"/>
    <col min="14" max="14" width="17.88671875" style="138" customWidth="1"/>
    <col min="15" max="15" width="16" bestFit="1" customWidth="1"/>
    <col min="16" max="16" width="16.109375" customWidth="1"/>
    <col min="17" max="17" width="21.5546875" bestFit="1" customWidth="1"/>
    <col min="18" max="18" width="14.88671875" style="312" customWidth="1"/>
    <col min="21" max="21" width="39.6640625" customWidth="1"/>
  </cols>
  <sheetData>
    <row r="1" spans="1:21" s="74" customFormat="1" ht="25.8" x14ac:dyDescent="0.5">
      <c r="A1" s="77"/>
      <c r="B1" s="347" t="s">
        <v>372</v>
      </c>
      <c r="C1" s="347"/>
      <c r="D1" s="347"/>
      <c r="E1" s="347"/>
      <c r="F1" s="347"/>
      <c r="G1" s="347"/>
      <c r="H1" s="347"/>
      <c r="I1" s="347"/>
      <c r="J1" s="347"/>
      <c r="K1" s="347"/>
      <c r="L1" s="347"/>
      <c r="M1" s="347"/>
      <c r="N1" s="347"/>
      <c r="O1" s="347"/>
      <c r="P1" s="347"/>
      <c r="Q1" s="347"/>
      <c r="R1" s="349"/>
      <c r="S1" s="75"/>
      <c r="T1" s="75"/>
      <c r="U1" s="75"/>
    </row>
    <row r="2" spans="1:21" s="74" customFormat="1" ht="25.8" x14ac:dyDescent="0.5">
      <c r="A2" s="77"/>
      <c r="B2" s="347" t="s">
        <v>371</v>
      </c>
      <c r="C2" s="347"/>
      <c r="D2" s="347"/>
      <c r="E2" s="347"/>
      <c r="F2" s="347"/>
      <c r="G2" s="347"/>
      <c r="H2" s="347"/>
      <c r="I2" s="347"/>
      <c r="J2" s="347"/>
      <c r="K2" s="347"/>
      <c r="L2" s="347"/>
      <c r="M2" s="347"/>
      <c r="N2" s="347"/>
      <c r="O2" s="347"/>
      <c r="P2" s="347"/>
      <c r="Q2" s="347"/>
      <c r="R2" s="349"/>
      <c r="S2" s="75"/>
      <c r="T2" s="75"/>
      <c r="U2" s="75"/>
    </row>
    <row r="3" spans="1:21" ht="21.75" customHeight="1" x14ac:dyDescent="0.4">
      <c r="A3" s="78"/>
      <c r="B3" s="347" t="s">
        <v>370</v>
      </c>
      <c r="C3" s="347"/>
      <c r="D3" s="347"/>
      <c r="E3" s="347"/>
      <c r="F3" s="347"/>
      <c r="G3" s="347"/>
      <c r="H3" s="347"/>
      <c r="I3" s="347"/>
      <c r="J3" s="347"/>
      <c r="K3" s="347"/>
      <c r="L3" s="347"/>
      <c r="M3" s="347"/>
      <c r="N3" s="347"/>
      <c r="O3" s="347"/>
      <c r="P3" s="347"/>
      <c r="Q3" s="347"/>
      <c r="R3" s="349"/>
      <c r="S3" s="72"/>
      <c r="T3" s="72"/>
      <c r="U3" s="72"/>
    </row>
    <row r="4" spans="1:21" ht="62.4" x14ac:dyDescent="0.3">
      <c r="A4" s="79" t="s">
        <v>369</v>
      </c>
      <c r="B4" s="71" t="s">
        <v>368</v>
      </c>
      <c r="C4" s="71" t="s">
        <v>367</v>
      </c>
      <c r="D4" s="71" t="s">
        <v>366</v>
      </c>
      <c r="E4" s="71" t="s">
        <v>365</v>
      </c>
      <c r="F4" s="71" t="s">
        <v>364</v>
      </c>
      <c r="G4" s="71" t="s">
        <v>363</v>
      </c>
      <c r="H4" s="71" t="s">
        <v>362</v>
      </c>
      <c r="I4" s="79" t="s">
        <v>361</v>
      </c>
      <c r="J4" s="79" t="s">
        <v>358</v>
      </c>
      <c r="K4" s="126" t="s">
        <v>360</v>
      </c>
      <c r="L4" s="79" t="s">
        <v>359</v>
      </c>
      <c r="M4" s="79" t="s">
        <v>358</v>
      </c>
      <c r="N4" s="125" t="s">
        <v>357</v>
      </c>
      <c r="O4" s="79" t="s">
        <v>356</v>
      </c>
      <c r="P4" s="79" t="s">
        <v>355</v>
      </c>
      <c r="Q4" s="79" t="s">
        <v>354</v>
      </c>
      <c r="R4" s="310" t="s">
        <v>353</v>
      </c>
      <c r="S4" s="79" t="s">
        <v>352</v>
      </c>
      <c r="T4" s="79" t="s">
        <v>351</v>
      </c>
      <c r="U4" s="79" t="s">
        <v>350</v>
      </c>
    </row>
    <row r="5" spans="1:21" ht="76.5" customHeight="1" x14ac:dyDescent="0.3">
      <c r="A5" s="80">
        <v>1</v>
      </c>
      <c r="B5" s="25" t="s">
        <v>574</v>
      </c>
      <c r="C5" s="25" t="s">
        <v>374</v>
      </c>
      <c r="D5" s="25" t="s">
        <v>374</v>
      </c>
      <c r="E5" s="43" t="s">
        <v>575</v>
      </c>
      <c r="F5" s="43" t="s">
        <v>576</v>
      </c>
      <c r="G5" s="25" t="s">
        <v>577</v>
      </c>
      <c r="H5" s="25">
        <v>0</v>
      </c>
      <c r="I5" s="182">
        <v>15415929.203539824</v>
      </c>
      <c r="J5" s="182">
        <v>2004070.7964601773</v>
      </c>
      <c r="K5" s="182">
        <v>17420000</v>
      </c>
      <c r="L5" s="182">
        <v>0</v>
      </c>
      <c r="M5" s="182">
        <v>0</v>
      </c>
      <c r="N5" s="182">
        <v>0</v>
      </c>
      <c r="O5" s="80" t="s">
        <v>578</v>
      </c>
      <c r="P5" s="80" t="s">
        <v>2</v>
      </c>
      <c r="Q5" s="80" t="s">
        <v>139</v>
      </c>
      <c r="R5" s="311">
        <v>45231</v>
      </c>
      <c r="S5" s="80"/>
      <c r="T5" s="80"/>
      <c r="U5" s="43" t="s">
        <v>1470</v>
      </c>
    </row>
    <row r="6" spans="1:21" ht="85.5" customHeight="1" x14ac:dyDescent="0.3">
      <c r="A6" s="80">
        <v>2</v>
      </c>
      <c r="B6" s="25" t="s">
        <v>579</v>
      </c>
      <c r="C6" s="25" t="s">
        <v>580</v>
      </c>
      <c r="D6" s="25" t="s">
        <v>580</v>
      </c>
      <c r="E6" s="43" t="s">
        <v>581</v>
      </c>
      <c r="F6" s="43" t="s">
        <v>1354</v>
      </c>
      <c r="G6" s="25" t="s">
        <v>582</v>
      </c>
      <c r="H6" s="25">
        <v>0</v>
      </c>
      <c r="I6" s="182">
        <v>8725663.7168141603</v>
      </c>
      <c r="J6" s="182">
        <v>1134336.2831858408</v>
      </c>
      <c r="K6" s="182">
        <v>9860000</v>
      </c>
      <c r="L6" s="182">
        <v>5089970.5014749262</v>
      </c>
      <c r="M6" s="182">
        <v>661696.1651917405</v>
      </c>
      <c r="N6" s="182">
        <v>5751666.666666667</v>
      </c>
      <c r="O6" s="80" t="s">
        <v>578</v>
      </c>
      <c r="P6" s="80" t="s">
        <v>2</v>
      </c>
      <c r="Q6" s="80" t="s">
        <v>139</v>
      </c>
      <c r="R6" s="311">
        <v>45047</v>
      </c>
      <c r="S6" s="80"/>
      <c r="T6" s="80"/>
      <c r="U6" s="43" t="s">
        <v>1407</v>
      </c>
    </row>
    <row r="7" spans="1:21" ht="30" customHeight="1" x14ac:dyDescent="0.3">
      <c r="A7" s="80">
        <v>3</v>
      </c>
      <c r="B7" s="25" t="s">
        <v>579</v>
      </c>
      <c r="C7" s="25" t="s">
        <v>580</v>
      </c>
      <c r="D7" s="25" t="s">
        <v>580</v>
      </c>
      <c r="E7" s="43" t="s">
        <v>581</v>
      </c>
      <c r="F7" s="43" t="s">
        <v>1355</v>
      </c>
      <c r="G7" s="25" t="s">
        <v>583</v>
      </c>
      <c r="H7" s="25">
        <v>0</v>
      </c>
      <c r="I7" s="182">
        <v>17672566.371681418</v>
      </c>
      <c r="J7" s="182">
        <v>2297433.6283185845</v>
      </c>
      <c r="K7" s="182">
        <v>19970000</v>
      </c>
      <c r="L7" s="182">
        <v>10308997.050147494</v>
      </c>
      <c r="M7" s="182">
        <v>1340169.6165191743</v>
      </c>
      <c r="N7" s="182">
        <v>11649166.666666668</v>
      </c>
      <c r="O7" s="80" t="s">
        <v>578</v>
      </c>
      <c r="P7" s="80" t="s">
        <v>2</v>
      </c>
      <c r="Q7" s="80" t="s">
        <v>139</v>
      </c>
      <c r="R7" s="311">
        <v>45047</v>
      </c>
      <c r="S7" s="80"/>
      <c r="T7" s="80"/>
      <c r="U7" s="43" t="s">
        <v>1356</v>
      </c>
    </row>
    <row r="8" spans="1:21" ht="30" customHeight="1" x14ac:dyDescent="0.3">
      <c r="A8" s="80">
        <v>4</v>
      </c>
      <c r="B8" s="25" t="s">
        <v>579</v>
      </c>
      <c r="C8" s="25" t="s">
        <v>580</v>
      </c>
      <c r="D8" s="25" t="s">
        <v>580</v>
      </c>
      <c r="E8" s="43" t="s">
        <v>581</v>
      </c>
      <c r="F8" s="43" t="s">
        <v>1357</v>
      </c>
      <c r="G8" s="25" t="s">
        <v>584</v>
      </c>
      <c r="H8" s="25">
        <v>0</v>
      </c>
      <c r="I8" s="182">
        <v>2535398.2300884956</v>
      </c>
      <c r="J8" s="182">
        <v>329601.76991150447</v>
      </c>
      <c r="K8" s="182">
        <v>2865000</v>
      </c>
      <c r="L8" s="182">
        <v>1901548.6725663717</v>
      </c>
      <c r="M8" s="182">
        <v>247201.32743362835</v>
      </c>
      <c r="N8" s="182">
        <v>2148750</v>
      </c>
      <c r="O8" s="80" t="s">
        <v>578</v>
      </c>
      <c r="P8" s="80" t="s">
        <v>2</v>
      </c>
      <c r="Q8" s="80" t="s">
        <v>139</v>
      </c>
      <c r="R8" s="311">
        <v>44986</v>
      </c>
      <c r="S8" s="80"/>
      <c r="T8" s="80"/>
      <c r="U8" s="43" t="s">
        <v>1356</v>
      </c>
    </row>
    <row r="9" spans="1:21" ht="30" customHeight="1" x14ac:dyDescent="0.3">
      <c r="A9" s="80">
        <v>5</v>
      </c>
      <c r="B9" s="25" t="s">
        <v>585</v>
      </c>
      <c r="C9" s="25" t="s">
        <v>586</v>
      </c>
      <c r="D9" s="25" t="s">
        <v>586</v>
      </c>
      <c r="E9" s="43" t="s">
        <v>1358</v>
      </c>
      <c r="F9" s="43" t="s">
        <v>587</v>
      </c>
      <c r="G9" s="25" t="s">
        <v>588</v>
      </c>
      <c r="H9" s="25">
        <v>0</v>
      </c>
      <c r="I9" s="182">
        <v>6823009</v>
      </c>
      <c r="J9" s="182">
        <v>886991.17</v>
      </c>
      <c r="K9" s="182">
        <v>7710000</v>
      </c>
      <c r="L9" s="182">
        <v>6823009</v>
      </c>
      <c r="M9" s="182">
        <v>886991.17</v>
      </c>
      <c r="N9" s="182">
        <v>7710000</v>
      </c>
      <c r="O9" s="80" t="s">
        <v>578</v>
      </c>
      <c r="P9" s="80" t="s">
        <v>2</v>
      </c>
      <c r="Q9" s="80" t="s">
        <v>139</v>
      </c>
      <c r="R9" s="311">
        <v>45200</v>
      </c>
      <c r="S9" s="80"/>
      <c r="T9" s="80"/>
      <c r="U9" s="43" t="s">
        <v>1471</v>
      </c>
    </row>
    <row r="10" spans="1:21" ht="30" customHeight="1" x14ac:dyDescent="0.3">
      <c r="A10" s="80">
        <v>6</v>
      </c>
      <c r="B10" s="25" t="s">
        <v>585</v>
      </c>
      <c r="C10" s="25" t="s">
        <v>589</v>
      </c>
      <c r="D10" s="25" t="s">
        <v>589</v>
      </c>
      <c r="E10" s="43" t="s">
        <v>590</v>
      </c>
      <c r="F10" s="43" t="s">
        <v>591</v>
      </c>
      <c r="G10" s="25" t="s">
        <v>592</v>
      </c>
      <c r="H10" s="25">
        <v>0</v>
      </c>
      <c r="I10" s="182">
        <v>47712389.380530976</v>
      </c>
      <c r="J10" s="182">
        <v>6202610.619469027</v>
      </c>
      <c r="K10" s="182">
        <v>53915000</v>
      </c>
      <c r="L10" s="182">
        <v>47712389.380530976</v>
      </c>
      <c r="M10" s="182">
        <v>6202610.619469027</v>
      </c>
      <c r="N10" s="182">
        <v>53915000</v>
      </c>
      <c r="O10" s="80" t="s">
        <v>578</v>
      </c>
      <c r="P10" s="80" t="s">
        <v>2</v>
      </c>
      <c r="Q10" s="80" t="s">
        <v>593</v>
      </c>
      <c r="R10" s="311">
        <v>44958</v>
      </c>
      <c r="S10" s="80"/>
      <c r="T10" s="80"/>
      <c r="U10" s="43" t="s">
        <v>1360</v>
      </c>
    </row>
    <row r="11" spans="1:21" ht="30" customHeight="1" x14ac:dyDescent="0.3">
      <c r="A11" s="80">
        <v>7</v>
      </c>
      <c r="B11" s="25" t="s">
        <v>585</v>
      </c>
      <c r="C11" s="25" t="s">
        <v>594</v>
      </c>
      <c r="D11" s="25" t="s">
        <v>595</v>
      </c>
      <c r="E11" s="43" t="s">
        <v>590</v>
      </c>
      <c r="F11" s="43" t="s">
        <v>596</v>
      </c>
      <c r="G11" s="25" t="s">
        <v>597</v>
      </c>
      <c r="H11" s="25">
        <v>0</v>
      </c>
      <c r="I11" s="182">
        <v>23690265.486725666</v>
      </c>
      <c r="J11" s="182">
        <v>3079734.5132743367</v>
      </c>
      <c r="K11" s="182">
        <v>26770000</v>
      </c>
      <c r="L11" s="182">
        <v>23690265.486725666</v>
      </c>
      <c r="M11" s="182">
        <v>3079734.5132743367</v>
      </c>
      <c r="N11" s="182">
        <v>26770000</v>
      </c>
      <c r="O11" s="80" t="s">
        <v>578</v>
      </c>
      <c r="P11" s="80" t="s">
        <v>2</v>
      </c>
      <c r="Q11" s="80" t="s">
        <v>416</v>
      </c>
      <c r="R11" s="311">
        <v>44986</v>
      </c>
      <c r="S11" s="80"/>
      <c r="T11" s="80"/>
      <c r="U11" s="43" t="s">
        <v>1361</v>
      </c>
    </row>
    <row r="12" spans="1:21" ht="30" customHeight="1" x14ac:dyDescent="0.3">
      <c r="A12" s="80">
        <v>8</v>
      </c>
      <c r="B12" s="25" t="s">
        <v>585</v>
      </c>
      <c r="C12" s="25" t="s">
        <v>589</v>
      </c>
      <c r="D12" s="25" t="s">
        <v>598</v>
      </c>
      <c r="E12" s="43" t="s">
        <v>590</v>
      </c>
      <c r="F12" s="43" t="s">
        <v>599</v>
      </c>
      <c r="G12" s="25" t="s">
        <v>600</v>
      </c>
      <c r="H12" s="25"/>
      <c r="I12" s="182">
        <v>5938053</v>
      </c>
      <c r="J12" s="182">
        <v>771947</v>
      </c>
      <c r="K12" s="182">
        <v>6710000</v>
      </c>
      <c r="L12" s="182">
        <v>5938053</v>
      </c>
      <c r="M12" s="182">
        <v>771947</v>
      </c>
      <c r="N12" s="182">
        <v>6710000</v>
      </c>
      <c r="O12" s="80" t="s">
        <v>578</v>
      </c>
      <c r="P12" s="80" t="s">
        <v>2</v>
      </c>
      <c r="Q12" s="80" t="s">
        <v>416</v>
      </c>
      <c r="R12" s="311">
        <v>45017</v>
      </c>
      <c r="S12" s="80"/>
      <c r="T12" s="80"/>
      <c r="U12" s="43" t="s">
        <v>1359</v>
      </c>
    </row>
    <row r="13" spans="1:21" ht="30" customHeight="1" x14ac:dyDescent="0.3">
      <c r="A13" s="80">
        <v>9</v>
      </c>
      <c r="B13" s="25" t="s">
        <v>585</v>
      </c>
      <c r="C13" s="25" t="s">
        <v>601</v>
      </c>
      <c r="D13" s="25" t="s">
        <v>601</v>
      </c>
      <c r="E13" s="43" t="s">
        <v>602</v>
      </c>
      <c r="F13" s="43" t="s">
        <v>603</v>
      </c>
      <c r="G13" s="25" t="s">
        <v>604</v>
      </c>
      <c r="H13" s="25">
        <v>0</v>
      </c>
      <c r="I13" s="182">
        <v>309734.51327433629</v>
      </c>
      <c r="J13" s="182">
        <v>40265.486725663723</v>
      </c>
      <c r="K13" s="182">
        <v>350000</v>
      </c>
      <c r="L13" s="182">
        <v>309734.51327433629</v>
      </c>
      <c r="M13" s="182">
        <v>40265.486725663723</v>
      </c>
      <c r="N13" s="182">
        <v>350000</v>
      </c>
      <c r="O13" s="80" t="s">
        <v>578</v>
      </c>
      <c r="P13" s="80" t="s">
        <v>2</v>
      </c>
      <c r="Q13" s="80" t="s">
        <v>139</v>
      </c>
      <c r="R13" s="311">
        <v>45047</v>
      </c>
      <c r="S13" s="80"/>
      <c r="T13" s="80"/>
      <c r="U13" s="43" t="s">
        <v>1362</v>
      </c>
    </row>
    <row r="14" spans="1:21" ht="30" customHeight="1" x14ac:dyDescent="0.3">
      <c r="A14" s="80">
        <v>10</v>
      </c>
      <c r="B14" s="25" t="s">
        <v>585</v>
      </c>
      <c r="C14" s="25" t="s">
        <v>601</v>
      </c>
      <c r="D14" s="25" t="s">
        <v>601</v>
      </c>
      <c r="E14" s="43" t="s">
        <v>602</v>
      </c>
      <c r="F14" s="43" t="s">
        <v>605</v>
      </c>
      <c r="G14" s="25" t="s">
        <v>606</v>
      </c>
      <c r="H14" s="25"/>
      <c r="I14" s="182">
        <v>1030973.4513274337</v>
      </c>
      <c r="J14" s="182">
        <v>151450</v>
      </c>
      <c r="K14" s="182">
        <v>1165000</v>
      </c>
      <c r="L14" s="182">
        <v>1030973.4513274337</v>
      </c>
      <c r="M14" s="182">
        <v>151450</v>
      </c>
      <c r="N14" s="182">
        <v>1165000</v>
      </c>
      <c r="O14" s="80" t="s">
        <v>578</v>
      </c>
      <c r="P14" s="80" t="s">
        <v>2</v>
      </c>
      <c r="Q14" s="80" t="s">
        <v>139</v>
      </c>
      <c r="R14" s="311">
        <v>45200</v>
      </c>
      <c r="S14" s="80"/>
      <c r="T14" s="80"/>
      <c r="U14" s="43" t="s">
        <v>1363</v>
      </c>
    </row>
    <row r="15" spans="1:21" ht="30" customHeight="1" x14ac:dyDescent="0.3">
      <c r="A15" s="80">
        <v>11</v>
      </c>
      <c r="B15" s="25" t="s">
        <v>585</v>
      </c>
      <c r="C15" s="25" t="s">
        <v>601</v>
      </c>
      <c r="D15" s="25" t="s">
        <v>601</v>
      </c>
      <c r="E15" s="43" t="s">
        <v>607</v>
      </c>
      <c r="F15" s="43" t="s">
        <v>608</v>
      </c>
      <c r="G15" s="25" t="s">
        <v>609</v>
      </c>
      <c r="H15" s="25"/>
      <c r="I15" s="182">
        <v>19747790</v>
      </c>
      <c r="J15" s="182">
        <v>2567210</v>
      </c>
      <c r="K15" s="182">
        <v>22315000</v>
      </c>
      <c r="L15" s="182">
        <v>19747790</v>
      </c>
      <c r="M15" s="182">
        <v>2567210</v>
      </c>
      <c r="N15" s="182">
        <v>22315000</v>
      </c>
      <c r="O15" s="80" t="s">
        <v>578</v>
      </c>
      <c r="P15" s="80" t="s">
        <v>2</v>
      </c>
      <c r="Q15" s="80" t="s">
        <v>379</v>
      </c>
      <c r="R15" s="311">
        <v>45139</v>
      </c>
      <c r="S15" s="80"/>
      <c r="T15" s="80"/>
      <c r="U15" s="43" t="s">
        <v>1363</v>
      </c>
    </row>
    <row r="16" spans="1:21" ht="30" customHeight="1" x14ac:dyDescent="0.3">
      <c r="A16" s="80">
        <v>12</v>
      </c>
      <c r="B16" s="25" t="s">
        <v>585</v>
      </c>
      <c r="C16" s="25" t="s">
        <v>601</v>
      </c>
      <c r="D16" s="25" t="s">
        <v>601</v>
      </c>
      <c r="E16" s="43" t="s">
        <v>607</v>
      </c>
      <c r="F16" s="43" t="s">
        <v>610</v>
      </c>
      <c r="G16" s="25" t="s">
        <v>1364</v>
      </c>
      <c r="H16" s="25"/>
      <c r="I16" s="182">
        <v>6889380.5309734521</v>
      </c>
      <c r="J16" s="182">
        <v>895619.46902654879</v>
      </c>
      <c r="K16" s="182">
        <v>7785000</v>
      </c>
      <c r="L16" s="182">
        <v>6889380.5309734521</v>
      </c>
      <c r="M16" s="182">
        <v>895619.46902654879</v>
      </c>
      <c r="N16" s="182">
        <v>7785000</v>
      </c>
      <c r="O16" s="80" t="s">
        <v>578</v>
      </c>
      <c r="P16" s="80" t="s">
        <v>2</v>
      </c>
      <c r="Q16" s="80" t="s">
        <v>611</v>
      </c>
      <c r="R16" s="311">
        <v>45139</v>
      </c>
      <c r="S16" s="80"/>
      <c r="T16" s="80"/>
      <c r="U16" s="43" t="s">
        <v>1365</v>
      </c>
    </row>
    <row r="17" spans="1:21" ht="30" customHeight="1" x14ac:dyDescent="0.3">
      <c r="A17" s="80">
        <v>13</v>
      </c>
      <c r="B17" s="25" t="s">
        <v>387</v>
      </c>
      <c r="C17" s="25" t="s">
        <v>150</v>
      </c>
      <c r="D17" s="25" t="s">
        <v>150</v>
      </c>
      <c r="E17" s="43" t="s">
        <v>612</v>
      </c>
      <c r="F17" s="43" t="s">
        <v>613</v>
      </c>
      <c r="G17" s="25" t="s">
        <v>614</v>
      </c>
      <c r="H17" s="25"/>
      <c r="I17" s="182">
        <v>41199115</v>
      </c>
      <c r="J17" s="182">
        <v>5355885</v>
      </c>
      <c r="K17" s="182">
        <v>46555000</v>
      </c>
      <c r="L17" s="182">
        <v>6867256</v>
      </c>
      <c r="M17" s="182">
        <v>892744</v>
      </c>
      <c r="N17" s="182">
        <v>7760000</v>
      </c>
      <c r="O17" s="80" t="s">
        <v>578</v>
      </c>
      <c r="P17" s="80" t="s">
        <v>2</v>
      </c>
      <c r="Q17" s="80" t="s">
        <v>139</v>
      </c>
      <c r="R17" s="311">
        <v>45200</v>
      </c>
      <c r="S17" s="80"/>
      <c r="T17" s="80"/>
      <c r="U17" s="43" t="s">
        <v>1366</v>
      </c>
    </row>
    <row r="18" spans="1:21" ht="30" customHeight="1" x14ac:dyDescent="0.3">
      <c r="A18" s="80">
        <v>14</v>
      </c>
      <c r="B18" s="25" t="s">
        <v>387</v>
      </c>
      <c r="C18" s="25" t="s">
        <v>150</v>
      </c>
      <c r="D18" s="25" t="s">
        <v>150</v>
      </c>
      <c r="E18" s="43" t="s">
        <v>612</v>
      </c>
      <c r="F18" s="43" t="s">
        <v>615</v>
      </c>
      <c r="G18" s="25" t="s">
        <v>616</v>
      </c>
      <c r="H18" s="25"/>
      <c r="I18" s="182">
        <v>25292035.398230091</v>
      </c>
      <c r="J18" s="182">
        <v>3287964.6017699121</v>
      </c>
      <c r="K18" s="182">
        <v>28580000</v>
      </c>
      <c r="L18" s="182">
        <v>25292035.398230091</v>
      </c>
      <c r="M18" s="182">
        <v>3287964.6017699121</v>
      </c>
      <c r="N18" s="182">
        <v>28580000</v>
      </c>
      <c r="O18" s="80" t="s">
        <v>617</v>
      </c>
      <c r="P18" s="80" t="s">
        <v>2</v>
      </c>
      <c r="Q18" s="80" t="s">
        <v>139</v>
      </c>
      <c r="R18" s="311">
        <v>44927</v>
      </c>
      <c r="S18" s="80"/>
      <c r="T18" s="80"/>
      <c r="U18" s="43" t="s">
        <v>1360</v>
      </c>
    </row>
    <row r="19" spans="1:21" ht="30" customHeight="1" x14ac:dyDescent="0.3">
      <c r="A19" s="80">
        <v>15</v>
      </c>
      <c r="B19" s="25" t="s">
        <v>387</v>
      </c>
      <c r="C19" s="25" t="s">
        <v>150</v>
      </c>
      <c r="D19" s="25" t="s">
        <v>150</v>
      </c>
      <c r="E19" s="43" t="s">
        <v>612</v>
      </c>
      <c r="F19" s="43" t="s">
        <v>618</v>
      </c>
      <c r="G19" s="25" t="s">
        <v>619</v>
      </c>
      <c r="H19" s="25"/>
      <c r="I19" s="182">
        <v>35398230</v>
      </c>
      <c r="J19" s="182">
        <v>4601770</v>
      </c>
      <c r="K19" s="182">
        <v>40000000</v>
      </c>
      <c r="L19" s="182">
        <v>8849557.5199999996</v>
      </c>
      <c r="M19" s="182">
        <v>1150442.48</v>
      </c>
      <c r="N19" s="182">
        <v>10000000</v>
      </c>
      <c r="O19" s="80" t="s">
        <v>578</v>
      </c>
      <c r="P19" s="80" t="s">
        <v>2</v>
      </c>
      <c r="Q19" s="80" t="s">
        <v>139</v>
      </c>
      <c r="R19" s="311">
        <v>45170</v>
      </c>
      <c r="S19" s="80"/>
      <c r="T19" s="80"/>
      <c r="U19" s="43" t="s">
        <v>1367</v>
      </c>
    </row>
    <row r="20" spans="1:21" ht="30" customHeight="1" x14ac:dyDescent="0.3">
      <c r="A20" s="80">
        <v>16</v>
      </c>
      <c r="B20" s="25" t="s">
        <v>387</v>
      </c>
      <c r="C20" s="25" t="s">
        <v>620</v>
      </c>
      <c r="D20" s="25" t="s">
        <v>620</v>
      </c>
      <c r="E20" s="43" t="s">
        <v>621</v>
      </c>
      <c r="F20" s="43" t="s">
        <v>622</v>
      </c>
      <c r="G20" s="25" t="s">
        <v>623</v>
      </c>
      <c r="H20" s="25"/>
      <c r="I20" s="182">
        <v>2969026.55</v>
      </c>
      <c r="J20" s="182">
        <v>385973.45</v>
      </c>
      <c r="K20" s="182">
        <v>3355000</v>
      </c>
      <c r="L20" s="182">
        <v>2721610.6</v>
      </c>
      <c r="M20" s="182">
        <v>353809.4</v>
      </c>
      <c r="N20" s="182">
        <v>3075420</v>
      </c>
      <c r="O20" s="80" t="s">
        <v>578</v>
      </c>
      <c r="P20" s="80" t="s">
        <v>2</v>
      </c>
      <c r="Q20" s="80" t="s">
        <v>139</v>
      </c>
      <c r="R20" s="311">
        <v>44927</v>
      </c>
      <c r="S20" s="80"/>
      <c r="T20" s="80"/>
      <c r="U20" s="43" t="s">
        <v>1360</v>
      </c>
    </row>
    <row r="21" spans="1:21" ht="30" customHeight="1" x14ac:dyDescent="0.3">
      <c r="A21" s="80">
        <v>17</v>
      </c>
      <c r="B21" s="25" t="s">
        <v>387</v>
      </c>
      <c r="C21" s="25" t="s">
        <v>620</v>
      </c>
      <c r="D21" s="25" t="s">
        <v>620</v>
      </c>
      <c r="E21" s="43" t="s">
        <v>621</v>
      </c>
      <c r="F21" s="43" t="s">
        <v>624</v>
      </c>
      <c r="G21" s="25" t="s">
        <v>625</v>
      </c>
      <c r="H21" s="25"/>
      <c r="I21" s="182">
        <v>15676991.15</v>
      </c>
      <c r="J21" s="182">
        <v>2038008.85</v>
      </c>
      <c r="K21" s="182">
        <v>17715000</v>
      </c>
      <c r="L21" s="182">
        <v>15676991.15</v>
      </c>
      <c r="M21" s="182">
        <v>2038008.85</v>
      </c>
      <c r="N21" s="182">
        <v>17715000</v>
      </c>
      <c r="O21" s="80" t="s">
        <v>578</v>
      </c>
      <c r="P21" s="80" t="s">
        <v>2</v>
      </c>
      <c r="Q21" s="80" t="s">
        <v>139</v>
      </c>
      <c r="R21" s="311">
        <v>45108</v>
      </c>
      <c r="S21" s="80"/>
      <c r="T21" s="80"/>
      <c r="U21" s="43" t="s">
        <v>1360</v>
      </c>
    </row>
    <row r="22" spans="1:21" ht="30" customHeight="1" x14ac:dyDescent="0.3">
      <c r="A22" s="80">
        <v>18</v>
      </c>
      <c r="B22" s="25" t="s">
        <v>387</v>
      </c>
      <c r="C22" s="25" t="s">
        <v>620</v>
      </c>
      <c r="D22" s="25" t="s">
        <v>620</v>
      </c>
      <c r="E22" s="43" t="s">
        <v>621</v>
      </c>
      <c r="F22" s="43" t="s">
        <v>626</v>
      </c>
      <c r="G22" s="25" t="s">
        <v>627</v>
      </c>
      <c r="H22" s="25"/>
      <c r="I22" s="182">
        <v>3862831.85</v>
      </c>
      <c r="J22" s="182">
        <v>502168.15</v>
      </c>
      <c r="K22" s="182">
        <v>4365000</v>
      </c>
      <c r="L22" s="182">
        <v>3862831.85</v>
      </c>
      <c r="M22" s="182">
        <v>502168.15</v>
      </c>
      <c r="N22" s="182">
        <v>4365000</v>
      </c>
      <c r="O22" s="80" t="s">
        <v>578</v>
      </c>
      <c r="P22" s="80" t="s">
        <v>2</v>
      </c>
      <c r="Q22" s="80" t="s">
        <v>139</v>
      </c>
      <c r="R22" s="311">
        <v>44986</v>
      </c>
      <c r="S22" s="80"/>
      <c r="T22" s="80"/>
      <c r="U22" s="43" t="s">
        <v>1360</v>
      </c>
    </row>
    <row r="23" spans="1:21" ht="39.9" customHeight="1" x14ac:dyDescent="0.3">
      <c r="A23" s="80">
        <v>19</v>
      </c>
      <c r="B23" s="25" t="s">
        <v>387</v>
      </c>
      <c r="C23" s="25" t="s">
        <v>6</v>
      </c>
      <c r="D23" s="25" t="s">
        <v>628</v>
      </c>
      <c r="E23" s="43" t="s">
        <v>629</v>
      </c>
      <c r="F23" s="43" t="s">
        <v>630</v>
      </c>
      <c r="G23" s="25" t="s">
        <v>631</v>
      </c>
      <c r="H23" s="25"/>
      <c r="I23" s="182">
        <v>92256637.168141603</v>
      </c>
      <c r="J23" s="182">
        <v>11993362.83185841</v>
      </c>
      <c r="K23" s="182">
        <v>104250000</v>
      </c>
      <c r="L23" s="182">
        <v>92256637.168141603</v>
      </c>
      <c r="M23" s="182">
        <v>11993362.83185841</v>
      </c>
      <c r="N23" s="182">
        <v>104250000</v>
      </c>
      <c r="O23" s="80" t="s">
        <v>578</v>
      </c>
      <c r="P23" s="80" t="s">
        <v>2</v>
      </c>
      <c r="Q23" s="80" t="s">
        <v>379</v>
      </c>
      <c r="R23" s="311">
        <v>45108</v>
      </c>
      <c r="S23" s="80"/>
      <c r="T23" s="80"/>
      <c r="U23" s="43" t="s">
        <v>1368</v>
      </c>
    </row>
    <row r="24" spans="1:21" ht="54.75" customHeight="1" x14ac:dyDescent="0.3">
      <c r="A24" s="80">
        <v>20</v>
      </c>
      <c r="B24" s="25" t="s">
        <v>387</v>
      </c>
      <c r="C24" s="25" t="s">
        <v>6</v>
      </c>
      <c r="D24" s="25" t="s">
        <v>628</v>
      </c>
      <c r="E24" s="43" t="s">
        <v>629</v>
      </c>
      <c r="F24" s="43" t="s">
        <v>632</v>
      </c>
      <c r="G24" s="25" t="s">
        <v>633</v>
      </c>
      <c r="H24" s="25"/>
      <c r="I24" s="182">
        <v>82067256.637168154</v>
      </c>
      <c r="J24" s="182">
        <v>10668743.362831861</v>
      </c>
      <c r="K24" s="182">
        <v>92736000</v>
      </c>
      <c r="L24" s="182">
        <v>82067256.637168154</v>
      </c>
      <c r="M24" s="182">
        <v>10668743.362831861</v>
      </c>
      <c r="N24" s="182">
        <v>92736000</v>
      </c>
      <c r="O24" s="80" t="s">
        <v>578</v>
      </c>
      <c r="P24" s="80" t="s">
        <v>2</v>
      </c>
      <c r="Q24" s="80" t="s">
        <v>379</v>
      </c>
      <c r="R24" s="311">
        <v>45047</v>
      </c>
      <c r="S24" s="80"/>
      <c r="T24" s="80"/>
      <c r="U24" s="43" t="s">
        <v>1424</v>
      </c>
    </row>
    <row r="25" spans="1:21" ht="39.9" customHeight="1" x14ac:dyDescent="0.3">
      <c r="A25" s="80">
        <v>21</v>
      </c>
      <c r="B25" s="25" t="s">
        <v>387</v>
      </c>
      <c r="C25" s="25" t="s">
        <v>6</v>
      </c>
      <c r="D25" s="25" t="s">
        <v>634</v>
      </c>
      <c r="E25" s="43" t="s">
        <v>629</v>
      </c>
      <c r="F25" s="43" t="s">
        <v>635</v>
      </c>
      <c r="G25" s="25" t="s">
        <v>1369</v>
      </c>
      <c r="H25" s="25"/>
      <c r="I25" s="182">
        <v>25292035.398230091</v>
      </c>
      <c r="J25" s="182">
        <v>3287964.6017699121</v>
      </c>
      <c r="K25" s="182">
        <v>28580000</v>
      </c>
      <c r="L25" s="182">
        <v>21076696.16519174</v>
      </c>
      <c r="M25" s="182">
        <v>2739970.5014749262</v>
      </c>
      <c r="N25" s="182">
        <v>23816666.666666664</v>
      </c>
      <c r="O25" s="182">
        <v>701000000</v>
      </c>
      <c r="P25" s="80" t="s">
        <v>2</v>
      </c>
      <c r="Q25" s="80" t="s">
        <v>139</v>
      </c>
      <c r="R25" s="311">
        <v>44986</v>
      </c>
      <c r="S25" s="80"/>
      <c r="T25" s="80"/>
      <c r="U25" s="43" t="s">
        <v>1421</v>
      </c>
    </row>
    <row r="26" spans="1:21" ht="39.9" customHeight="1" x14ac:dyDescent="0.3">
      <c r="A26" s="80">
        <v>22</v>
      </c>
      <c r="B26" s="25" t="s">
        <v>387</v>
      </c>
      <c r="C26" s="25" t="s">
        <v>6</v>
      </c>
      <c r="D26" s="25" t="s">
        <v>634</v>
      </c>
      <c r="E26" s="43" t="s">
        <v>629</v>
      </c>
      <c r="F26" s="43" t="s">
        <v>636</v>
      </c>
      <c r="G26" s="25" t="s">
        <v>637</v>
      </c>
      <c r="H26" s="25"/>
      <c r="I26" s="182">
        <v>126318584.07079647</v>
      </c>
      <c r="J26" s="182">
        <v>16421415.929203542</v>
      </c>
      <c r="K26" s="182">
        <v>142740000</v>
      </c>
      <c r="L26" s="182">
        <v>126318584.07079647</v>
      </c>
      <c r="M26" s="182">
        <v>16421415.929203542</v>
      </c>
      <c r="N26" s="182">
        <v>142740000</v>
      </c>
      <c r="O26" s="80" t="s">
        <v>578</v>
      </c>
      <c r="P26" s="80" t="s">
        <v>2</v>
      </c>
      <c r="Q26" s="80" t="s">
        <v>379</v>
      </c>
      <c r="R26" s="311">
        <v>44986</v>
      </c>
      <c r="S26" s="80"/>
      <c r="T26" s="80"/>
      <c r="U26" s="43" t="s">
        <v>1370</v>
      </c>
    </row>
    <row r="27" spans="1:21" ht="39.9" customHeight="1" x14ac:dyDescent="0.3">
      <c r="A27" s="80">
        <v>23</v>
      </c>
      <c r="B27" s="25" t="s">
        <v>387</v>
      </c>
      <c r="C27" s="25" t="s">
        <v>6</v>
      </c>
      <c r="D27" s="25" t="s">
        <v>634</v>
      </c>
      <c r="E27" s="43" t="s">
        <v>629</v>
      </c>
      <c r="F27" s="43" t="s">
        <v>1371</v>
      </c>
      <c r="G27" s="25" t="s">
        <v>638</v>
      </c>
      <c r="H27" s="25"/>
      <c r="I27" s="182">
        <v>60845132.743362837</v>
      </c>
      <c r="J27" s="182">
        <v>7909867.256637169</v>
      </c>
      <c r="K27" s="182">
        <v>68755000</v>
      </c>
      <c r="L27" s="182">
        <v>45633849.557522126</v>
      </c>
      <c r="M27" s="182">
        <v>5932400.4424778763</v>
      </c>
      <c r="N27" s="182">
        <v>51566250</v>
      </c>
      <c r="O27" s="182">
        <v>701000000</v>
      </c>
      <c r="P27" s="80" t="s">
        <v>2</v>
      </c>
      <c r="Q27" s="80" t="s">
        <v>139</v>
      </c>
      <c r="R27" s="311">
        <v>44958</v>
      </c>
      <c r="S27" s="80"/>
      <c r="T27" s="80"/>
      <c r="U27" s="43" t="s">
        <v>1421</v>
      </c>
    </row>
    <row r="28" spans="1:21" ht="39.9" customHeight="1" x14ac:dyDescent="0.3">
      <c r="A28" s="80">
        <v>24</v>
      </c>
      <c r="B28" s="25" t="s">
        <v>387</v>
      </c>
      <c r="C28" s="25" t="s">
        <v>6</v>
      </c>
      <c r="D28" s="25" t="s">
        <v>634</v>
      </c>
      <c r="E28" s="43" t="s">
        <v>629</v>
      </c>
      <c r="F28" s="43" t="s">
        <v>639</v>
      </c>
      <c r="G28" s="25" t="s">
        <v>640</v>
      </c>
      <c r="H28" s="25"/>
      <c r="I28" s="182">
        <v>2150442.4778761063</v>
      </c>
      <c r="J28" s="182">
        <v>279557.52212389384</v>
      </c>
      <c r="K28" s="182">
        <v>2430000</v>
      </c>
      <c r="L28" s="182">
        <v>1075221.2389380531</v>
      </c>
      <c r="M28" s="182">
        <v>139778.76106194692</v>
      </c>
      <c r="N28" s="182">
        <v>1215000</v>
      </c>
      <c r="O28" s="182">
        <v>101100000</v>
      </c>
      <c r="P28" s="80" t="s">
        <v>2</v>
      </c>
      <c r="Q28" s="80" t="s">
        <v>139</v>
      </c>
      <c r="R28" s="311">
        <v>44986</v>
      </c>
      <c r="S28" s="80"/>
      <c r="T28" s="80"/>
      <c r="U28" s="43" t="s">
        <v>1421</v>
      </c>
    </row>
    <row r="29" spans="1:21" ht="39.9" customHeight="1" x14ac:dyDescent="0.3">
      <c r="A29" s="80">
        <v>25</v>
      </c>
      <c r="B29" s="25" t="s">
        <v>387</v>
      </c>
      <c r="C29" s="25" t="s">
        <v>6</v>
      </c>
      <c r="D29" s="25" t="s">
        <v>634</v>
      </c>
      <c r="E29" s="43" t="s">
        <v>629</v>
      </c>
      <c r="F29" s="43" t="s">
        <v>641</v>
      </c>
      <c r="G29" s="25" t="s">
        <v>642</v>
      </c>
      <c r="H29" s="25"/>
      <c r="I29" s="182">
        <v>44871681.415929206</v>
      </c>
      <c r="J29" s="182">
        <v>5833318.5840707971</v>
      </c>
      <c r="K29" s="182">
        <v>50705000</v>
      </c>
      <c r="L29" s="182">
        <v>33653761.061946906</v>
      </c>
      <c r="M29" s="182">
        <v>4374988.9380530976</v>
      </c>
      <c r="N29" s="182">
        <v>38028750</v>
      </c>
      <c r="O29" s="182">
        <v>701000000</v>
      </c>
      <c r="P29" s="80" t="s">
        <v>2</v>
      </c>
      <c r="Q29" s="80" t="s">
        <v>139</v>
      </c>
      <c r="R29" s="311">
        <v>44986</v>
      </c>
      <c r="S29" s="80"/>
      <c r="T29" s="80"/>
      <c r="U29" s="43" t="s">
        <v>1421</v>
      </c>
    </row>
    <row r="30" spans="1:21" ht="89.25" customHeight="1" x14ac:dyDescent="0.3">
      <c r="A30" s="80">
        <v>26</v>
      </c>
      <c r="B30" s="25" t="s">
        <v>387</v>
      </c>
      <c r="C30" s="25" t="s">
        <v>6</v>
      </c>
      <c r="D30" s="25" t="s">
        <v>634</v>
      </c>
      <c r="E30" s="43" t="s">
        <v>629</v>
      </c>
      <c r="F30" s="43" t="s">
        <v>1373</v>
      </c>
      <c r="G30" s="25" t="s">
        <v>643</v>
      </c>
      <c r="H30" s="25"/>
      <c r="I30" s="182">
        <v>219929203.53982303</v>
      </c>
      <c r="J30" s="182">
        <v>28590796.460176993</v>
      </c>
      <c r="K30" s="182">
        <v>248520000</v>
      </c>
      <c r="L30" s="182">
        <v>164946902.65486726</v>
      </c>
      <c r="M30" s="182">
        <v>21443097.345132746</v>
      </c>
      <c r="N30" s="182">
        <v>186390000</v>
      </c>
      <c r="O30" s="80" t="s">
        <v>617</v>
      </c>
      <c r="P30" s="80" t="s">
        <v>2</v>
      </c>
      <c r="Q30" s="80" t="s">
        <v>139</v>
      </c>
      <c r="R30" s="311">
        <v>44986</v>
      </c>
      <c r="S30" s="80"/>
      <c r="T30" s="80"/>
      <c r="U30" s="43" t="s">
        <v>1455</v>
      </c>
    </row>
    <row r="31" spans="1:21" ht="39.9" customHeight="1" x14ac:dyDescent="0.3">
      <c r="A31" s="80">
        <v>27</v>
      </c>
      <c r="B31" s="25" t="s">
        <v>387</v>
      </c>
      <c r="C31" s="25" t="s">
        <v>6</v>
      </c>
      <c r="D31" s="25" t="s">
        <v>634</v>
      </c>
      <c r="E31" s="43" t="s">
        <v>629</v>
      </c>
      <c r="F31" s="43" t="s">
        <v>644</v>
      </c>
      <c r="G31" s="25" t="s">
        <v>645</v>
      </c>
      <c r="H31" s="25"/>
      <c r="I31" s="182">
        <v>21672566.371681418</v>
      </c>
      <c r="J31" s="182">
        <v>2817433.6283185845</v>
      </c>
      <c r="K31" s="182">
        <v>24490000</v>
      </c>
      <c r="L31" s="182">
        <v>21672566.371681418</v>
      </c>
      <c r="M31" s="182">
        <v>2817433.6283185845</v>
      </c>
      <c r="N31" s="182">
        <v>24490000</v>
      </c>
      <c r="O31" s="80" t="s">
        <v>578</v>
      </c>
      <c r="P31" s="80" t="s">
        <v>2</v>
      </c>
      <c r="Q31" s="80" t="s">
        <v>379</v>
      </c>
      <c r="R31" s="311">
        <v>44986</v>
      </c>
      <c r="S31" s="80"/>
      <c r="T31" s="80"/>
      <c r="U31" s="43" t="s">
        <v>1372</v>
      </c>
    </row>
    <row r="32" spans="1:21" ht="39.9" customHeight="1" x14ac:dyDescent="0.3">
      <c r="A32" s="80">
        <v>28</v>
      </c>
      <c r="B32" s="25" t="s">
        <v>387</v>
      </c>
      <c r="C32" s="25" t="s">
        <v>6</v>
      </c>
      <c r="D32" s="25" t="s">
        <v>634</v>
      </c>
      <c r="E32" s="43" t="s">
        <v>629</v>
      </c>
      <c r="F32" s="43" t="s">
        <v>646</v>
      </c>
      <c r="G32" s="25" t="s">
        <v>647</v>
      </c>
      <c r="H32" s="25"/>
      <c r="I32" s="182">
        <v>19991150.442477878</v>
      </c>
      <c r="J32" s="182">
        <v>2598849.5575221241</v>
      </c>
      <c r="K32" s="182">
        <v>22590000</v>
      </c>
      <c r="L32" s="182">
        <v>19991150.442477878</v>
      </c>
      <c r="M32" s="182">
        <v>2598849.5575221241</v>
      </c>
      <c r="N32" s="182">
        <v>22590000</v>
      </c>
      <c r="O32" s="80" t="s">
        <v>578</v>
      </c>
      <c r="P32" s="80" t="s">
        <v>2</v>
      </c>
      <c r="Q32" s="80" t="s">
        <v>379</v>
      </c>
      <c r="R32" s="311">
        <v>45017</v>
      </c>
      <c r="S32" s="80"/>
      <c r="T32" s="80"/>
      <c r="U32" s="43" t="s">
        <v>1374</v>
      </c>
    </row>
    <row r="33" spans="1:21" ht="39.9" customHeight="1" x14ac:dyDescent="0.3">
      <c r="A33" s="80">
        <v>29</v>
      </c>
      <c r="B33" s="25" t="s">
        <v>387</v>
      </c>
      <c r="C33" s="25" t="s">
        <v>6</v>
      </c>
      <c r="D33" s="25" t="s">
        <v>634</v>
      </c>
      <c r="E33" s="43" t="s">
        <v>648</v>
      </c>
      <c r="F33" s="43" t="s">
        <v>649</v>
      </c>
      <c r="G33" s="25" t="s">
        <v>650</v>
      </c>
      <c r="H33" s="25"/>
      <c r="I33" s="182">
        <v>392035398.23008853</v>
      </c>
      <c r="J33" s="182">
        <v>50964601.769911513</v>
      </c>
      <c r="K33" s="182">
        <v>443000000</v>
      </c>
      <c r="L33" s="182">
        <v>392035398.23008853</v>
      </c>
      <c r="M33" s="182">
        <v>50964601.769911513</v>
      </c>
      <c r="N33" s="182">
        <v>443000000</v>
      </c>
      <c r="O33" s="262">
        <v>701000000</v>
      </c>
      <c r="P33" s="80" t="s">
        <v>2</v>
      </c>
      <c r="Q33" s="80" t="s">
        <v>651</v>
      </c>
      <c r="R33" s="311">
        <v>44958</v>
      </c>
      <c r="S33" s="80"/>
      <c r="T33" s="80"/>
      <c r="U33" s="43" t="s">
        <v>1422</v>
      </c>
    </row>
    <row r="34" spans="1:21" ht="39.9" customHeight="1" x14ac:dyDescent="0.3">
      <c r="A34" s="80">
        <v>30</v>
      </c>
      <c r="B34" s="25" t="s">
        <v>387</v>
      </c>
      <c r="C34" s="25" t="s">
        <v>6</v>
      </c>
      <c r="D34" s="25" t="s">
        <v>634</v>
      </c>
      <c r="E34" s="43" t="s">
        <v>629</v>
      </c>
      <c r="F34" s="43" t="s">
        <v>652</v>
      </c>
      <c r="G34" s="25" t="s">
        <v>653</v>
      </c>
      <c r="H34" s="25"/>
      <c r="I34" s="182">
        <v>4349557.5221238947</v>
      </c>
      <c r="J34" s="182">
        <v>565442.47787610628</v>
      </c>
      <c r="K34" s="182">
        <v>4915000</v>
      </c>
      <c r="L34" s="182">
        <v>4349557.5221238947</v>
      </c>
      <c r="M34" s="182">
        <v>565442.47787610628</v>
      </c>
      <c r="N34" s="182">
        <v>4915000</v>
      </c>
      <c r="O34" s="262">
        <v>101100000</v>
      </c>
      <c r="P34" s="80" t="s">
        <v>2</v>
      </c>
      <c r="Q34" s="80" t="s">
        <v>553</v>
      </c>
      <c r="R34" s="311">
        <v>44958</v>
      </c>
      <c r="S34" s="80"/>
      <c r="T34" s="80"/>
      <c r="U34" s="43" t="s">
        <v>1422</v>
      </c>
    </row>
    <row r="35" spans="1:21" ht="39.9" customHeight="1" x14ac:dyDescent="0.3">
      <c r="A35" s="80">
        <v>31</v>
      </c>
      <c r="B35" s="25" t="s">
        <v>387</v>
      </c>
      <c r="C35" s="25" t="s">
        <v>6</v>
      </c>
      <c r="D35" s="25" t="s">
        <v>634</v>
      </c>
      <c r="E35" s="43" t="s">
        <v>629</v>
      </c>
      <c r="F35" s="43" t="s">
        <v>654</v>
      </c>
      <c r="G35" s="25" t="s">
        <v>655</v>
      </c>
      <c r="H35" s="25"/>
      <c r="I35" s="182">
        <v>13314159.292035399</v>
      </c>
      <c r="J35" s="182">
        <v>1730840.7079646019</v>
      </c>
      <c r="K35" s="182">
        <v>15045000</v>
      </c>
      <c r="L35" s="182">
        <v>13314159.292035399</v>
      </c>
      <c r="M35" s="182">
        <v>1730840.7079646019</v>
      </c>
      <c r="N35" s="182">
        <v>15045000</v>
      </c>
      <c r="O35" s="80" t="s">
        <v>578</v>
      </c>
      <c r="P35" s="80" t="s">
        <v>2</v>
      </c>
      <c r="Q35" s="80" t="s">
        <v>553</v>
      </c>
      <c r="R35" s="311">
        <v>44958</v>
      </c>
      <c r="S35" s="80"/>
      <c r="T35" s="80"/>
      <c r="U35" s="43" t="s">
        <v>1375</v>
      </c>
    </row>
    <row r="36" spans="1:21" ht="39.9" customHeight="1" x14ac:dyDescent="0.3">
      <c r="A36" s="80">
        <v>32</v>
      </c>
      <c r="B36" s="25" t="s">
        <v>387</v>
      </c>
      <c r="C36" s="25" t="s">
        <v>6</v>
      </c>
      <c r="D36" s="25" t="s">
        <v>634</v>
      </c>
      <c r="E36" s="43" t="s">
        <v>629</v>
      </c>
      <c r="F36" s="43" t="s">
        <v>656</v>
      </c>
      <c r="G36" s="25" t="s">
        <v>657</v>
      </c>
      <c r="H36" s="25"/>
      <c r="I36" s="182">
        <v>2433628.318584071</v>
      </c>
      <c r="J36" s="182">
        <v>316371.68141592923</v>
      </c>
      <c r="K36" s="182">
        <v>2750000</v>
      </c>
      <c r="L36" s="182">
        <v>2433628.318584071</v>
      </c>
      <c r="M36" s="182">
        <v>316371.68141592923</v>
      </c>
      <c r="N36" s="182">
        <v>2750000</v>
      </c>
      <c r="O36" s="80" t="s">
        <v>578</v>
      </c>
      <c r="P36" s="80" t="s">
        <v>2</v>
      </c>
      <c r="Q36" s="80" t="s">
        <v>379</v>
      </c>
      <c r="R36" s="311">
        <v>44958</v>
      </c>
      <c r="S36" s="80"/>
      <c r="T36" s="80"/>
      <c r="U36" s="43" t="s">
        <v>1376</v>
      </c>
    </row>
    <row r="37" spans="1:21" ht="39.9" customHeight="1" x14ac:dyDescent="0.3">
      <c r="A37" s="80">
        <v>33</v>
      </c>
      <c r="B37" s="25" t="s">
        <v>387</v>
      </c>
      <c r="C37" s="25" t="s">
        <v>6</v>
      </c>
      <c r="D37" s="25" t="s">
        <v>658</v>
      </c>
      <c r="E37" s="43" t="s">
        <v>629</v>
      </c>
      <c r="F37" s="43" t="s">
        <v>659</v>
      </c>
      <c r="G37" s="25" t="s">
        <v>660</v>
      </c>
      <c r="H37" s="25"/>
      <c r="I37" s="182">
        <v>19048672.566371683</v>
      </c>
      <c r="J37" s="182">
        <v>2476327.4336283188</v>
      </c>
      <c r="K37" s="182">
        <v>21525000</v>
      </c>
      <c r="L37" s="182">
        <v>19048672.566371683</v>
      </c>
      <c r="M37" s="182">
        <v>2476327.4336283188</v>
      </c>
      <c r="N37" s="182">
        <v>21525000</v>
      </c>
      <c r="O37" s="80" t="s">
        <v>578</v>
      </c>
      <c r="P37" s="80" t="s">
        <v>2</v>
      </c>
      <c r="Q37" s="80" t="s">
        <v>379</v>
      </c>
      <c r="R37" s="311">
        <v>45047</v>
      </c>
      <c r="S37" s="80"/>
      <c r="T37" s="80"/>
      <c r="U37" s="43" t="s">
        <v>1377</v>
      </c>
    </row>
    <row r="38" spans="1:21" ht="39.9" customHeight="1" x14ac:dyDescent="0.3">
      <c r="A38" s="80">
        <v>34</v>
      </c>
      <c r="B38" s="25" t="s">
        <v>387</v>
      </c>
      <c r="C38" s="25" t="s">
        <v>6</v>
      </c>
      <c r="D38" s="25" t="s">
        <v>634</v>
      </c>
      <c r="E38" s="43" t="s">
        <v>629</v>
      </c>
      <c r="F38" s="43" t="s">
        <v>661</v>
      </c>
      <c r="G38" s="25" t="s">
        <v>1378</v>
      </c>
      <c r="H38" s="25"/>
      <c r="I38" s="182">
        <v>47761061.946902663</v>
      </c>
      <c r="J38" s="182">
        <v>6208938.0530973468</v>
      </c>
      <c r="K38" s="182">
        <v>53970000</v>
      </c>
      <c r="L38" s="182">
        <v>47761061.946902663</v>
      </c>
      <c r="M38" s="182">
        <v>6208938.0530973468</v>
      </c>
      <c r="N38" s="182">
        <v>53970000</v>
      </c>
      <c r="O38" s="262">
        <v>701000000</v>
      </c>
      <c r="P38" s="80" t="s">
        <v>2</v>
      </c>
      <c r="Q38" s="80" t="s">
        <v>139</v>
      </c>
      <c r="R38" s="311">
        <v>44958</v>
      </c>
      <c r="S38" s="80"/>
      <c r="T38" s="80"/>
      <c r="U38" s="43" t="s">
        <v>1423</v>
      </c>
    </row>
    <row r="39" spans="1:21" ht="39.9" customHeight="1" x14ac:dyDescent="0.3">
      <c r="A39" s="80">
        <v>35</v>
      </c>
      <c r="B39" s="25" t="s">
        <v>387</v>
      </c>
      <c r="C39" s="25" t="s">
        <v>6</v>
      </c>
      <c r="D39" s="25" t="s">
        <v>634</v>
      </c>
      <c r="E39" s="43" t="s">
        <v>629</v>
      </c>
      <c r="F39" s="43" t="s">
        <v>662</v>
      </c>
      <c r="G39" s="25" t="s">
        <v>1380</v>
      </c>
      <c r="H39" s="25"/>
      <c r="I39" s="182">
        <v>267473451.32743365</v>
      </c>
      <c r="J39" s="182">
        <v>34771548.672566377</v>
      </c>
      <c r="K39" s="182">
        <v>302245000</v>
      </c>
      <c r="L39" s="182">
        <v>267473451.32743365</v>
      </c>
      <c r="M39" s="182">
        <v>34771548.672566377</v>
      </c>
      <c r="N39" s="182">
        <v>302245000</v>
      </c>
      <c r="O39" s="80" t="s">
        <v>578</v>
      </c>
      <c r="P39" s="80" t="s">
        <v>2</v>
      </c>
      <c r="Q39" s="80" t="s">
        <v>379</v>
      </c>
      <c r="R39" s="311">
        <v>44986</v>
      </c>
      <c r="S39" s="80"/>
      <c r="T39" s="80"/>
      <c r="U39" s="43" t="s">
        <v>1379</v>
      </c>
    </row>
    <row r="40" spans="1:21" ht="39.9" customHeight="1" x14ac:dyDescent="0.3">
      <c r="A40" s="80">
        <v>36</v>
      </c>
      <c r="B40" s="25" t="s">
        <v>387</v>
      </c>
      <c r="C40" s="25" t="s">
        <v>6</v>
      </c>
      <c r="D40" s="25" t="s">
        <v>658</v>
      </c>
      <c r="E40" s="43" t="s">
        <v>629</v>
      </c>
      <c r="F40" s="43" t="s">
        <v>663</v>
      </c>
      <c r="G40" s="25" t="s">
        <v>664</v>
      </c>
      <c r="H40" s="25"/>
      <c r="I40" s="182">
        <v>26199115.044247791</v>
      </c>
      <c r="J40" s="182">
        <v>3405884.955752213</v>
      </c>
      <c r="K40" s="182">
        <v>29605000</v>
      </c>
      <c r="L40" s="182">
        <v>26199115.044247791</v>
      </c>
      <c r="M40" s="182">
        <v>3405884.955752213</v>
      </c>
      <c r="N40" s="182">
        <v>29605000</v>
      </c>
      <c r="O40" s="80" t="s">
        <v>578</v>
      </c>
      <c r="P40" s="80" t="s">
        <v>2</v>
      </c>
      <c r="Q40" s="80" t="s">
        <v>379</v>
      </c>
      <c r="R40" s="311">
        <v>45047</v>
      </c>
      <c r="S40" s="80"/>
      <c r="T40" s="80"/>
      <c r="U40" s="43" t="s">
        <v>1381</v>
      </c>
    </row>
    <row r="41" spans="1:21" ht="53.25" customHeight="1" x14ac:dyDescent="0.3">
      <c r="A41" s="80">
        <v>37</v>
      </c>
      <c r="B41" s="25" t="s">
        <v>387</v>
      </c>
      <c r="C41" s="25" t="s">
        <v>6</v>
      </c>
      <c r="D41" s="25" t="s">
        <v>658</v>
      </c>
      <c r="E41" s="43" t="s">
        <v>629</v>
      </c>
      <c r="F41" s="43" t="s">
        <v>665</v>
      </c>
      <c r="G41" s="25" t="s">
        <v>666</v>
      </c>
      <c r="H41" s="25"/>
      <c r="I41" s="182">
        <v>74668141.592920363</v>
      </c>
      <c r="J41" s="182">
        <v>9706858.4070796482</v>
      </c>
      <c r="K41" s="182">
        <v>84375000</v>
      </c>
      <c r="L41" s="182">
        <v>74668141.592920363</v>
      </c>
      <c r="M41" s="182">
        <v>9706858.4070796482</v>
      </c>
      <c r="N41" s="182">
        <v>84375000</v>
      </c>
      <c r="O41" s="262">
        <v>701000000</v>
      </c>
      <c r="P41" s="80" t="s">
        <v>2</v>
      </c>
      <c r="Q41" s="80" t="s">
        <v>139</v>
      </c>
      <c r="R41" s="311">
        <v>45017</v>
      </c>
      <c r="S41" s="80"/>
      <c r="T41" s="80"/>
      <c r="U41" s="43" t="s">
        <v>1422</v>
      </c>
    </row>
    <row r="42" spans="1:21" ht="39.9" customHeight="1" x14ac:dyDescent="0.3">
      <c r="A42" s="80">
        <v>38</v>
      </c>
      <c r="B42" s="25" t="s">
        <v>387</v>
      </c>
      <c r="C42" s="25" t="s">
        <v>6</v>
      </c>
      <c r="D42" s="25" t="s">
        <v>658</v>
      </c>
      <c r="E42" s="43" t="s">
        <v>629</v>
      </c>
      <c r="F42" s="43" t="s">
        <v>667</v>
      </c>
      <c r="G42" s="25" t="s">
        <v>660</v>
      </c>
      <c r="H42" s="25"/>
      <c r="I42" s="182">
        <v>18030973.451327436</v>
      </c>
      <c r="J42" s="182">
        <v>2344026.5486725667</v>
      </c>
      <c r="K42" s="182">
        <v>20375000</v>
      </c>
      <c r="L42" s="182">
        <v>18030973.451327436</v>
      </c>
      <c r="M42" s="182">
        <v>2344026.5486725667</v>
      </c>
      <c r="N42" s="182">
        <v>20375000</v>
      </c>
      <c r="O42" s="80" t="s">
        <v>578</v>
      </c>
      <c r="P42" s="80" t="s">
        <v>2</v>
      </c>
      <c r="Q42" s="80" t="s">
        <v>379</v>
      </c>
      <c r="R42" s="311">
        <v>44986</v>
      </c>
      <c r="S42" s="80"/>
      <c r="T42" s="80"/>
      <c r="U42" s="43" t="s">
        <v>1382</v>
      </c>
    </row>
    <row r="43" spans="1:21" ht="39.9" customHeight="1" x14ac:dyDescent="0.3">
      <c r="A43" s="80">
        <v>39</v>
      </c>
      <c r="B43" s="25" t="s">
        <v>387</v>
      </c>
      <c r="C43" s="25" t="s">
        <v>6</v>
      </c>
      <c r="D43" s="25" t="s">
        <v>634</v>
      </c>
      <c r="E43" s="43" t="s">
        <v>629</v>
      </c>
      <c r="F43" s="43" t="s">
        <v>668</v>
      </c>
      <c r="G43" s="25" t="s">
        <v>669</v>
      </c>
      <c r="H43" s="25"/>
      <c r="I43" s="182">
        <v>21681415.92920354</v>
      </c>
      <c r="J43" s="182">
        <v>2818584.0707964604</v>
      </c>
      <c r="K43" s="182">
        <v>24500000</v>
      </c>
      <c r="L43" s="182">
        <v>21681415.92920354</v>
      </c>
      <c r="M43" s="182">
        <v>2818584.0707964604</v>
      </c>
      <c r="N43" s="182">
        <v>24500000</v>
      </c>
      <c r="O43" s="80" t="s">
        <v>578</v>
      </c>
      <c r="P43" s="80" t="s">
        <v>2</v>
      </c>
      <c r="Q43" s="80" t="s">
        <v>379</v>
      </c>
      <c r="R43" s="311">
        <v>45170</v>
      </c>
      <c r="S43" s="80"/>
      <c r="T43" s="80"/>
      <c r="U43" s="43" t="s">
        <v>1383</v>
      </c>
    </row>
    <row r="44" spans="1:21" ht="57" customHeight="1" x14ac:dyDescent="0.3">
      <c r="A44" s="80">
        <v>40</v>
      </c>
      <c r="B44" s="25" t="s">
        <v>387</v>
      </c>
      <c r="C44" s="25" t="s">
        <v>6</v>
      </c>
      <c r="D44" s="25" t="s">
        <v>670</v>
      </c>
      <c r="E44" s="43" t="s">
        <v>629</v>
      </c>
      <c r="F44" s="43" t="s">
        <v>1384</v>
      </c>
      <c r="G44" s="25" t="s">
        <v>671</v>
      </c>
      <c r="H44" s="25"/>
      <c r="I44" s="182">
        <v>834690265.48672569</v>
      </c>
      <c r="J44" s="182">
        <v>108509734.51327434</v>
      </c>
      <c r="K44" s="182">
        <v>943200000</v>
      </c>
      <c r="L44" s="182">
        <v>608205309.73451328</v>
      </c>
      <c r="M44" s="182">
        <v>79066690.265486732</v>
      </c>
      <c r="N44" s="182">
        <v>687272000</v>
      </c>
      <c r="O44" s="80" t="s">
        <v>617</v>
      </c>
      <c r="P44" s="80" t="s">
        <v>2</v>
      </c>
      <c r="Q44" s="80" t="s">
        <v>139</v>
      </c>
      <c r="R44" s="311">
        <v>45047</v>
      </c>
      <c r="S44" s="80"/>
      <c r="T44" s="80"/>
      <c r="U44" s="43" t="s">
        <v>1385</v>
      </c>
    </row>
    <row r="45" spans="1:21" ht="39.9" customHeight="1" x14ac:dyDescent="0.3">
      <c r="A45" s="80">
        <v>41</v>
      </c>
      <c r="B45" s="25" t="s">
        <v>387</v>
      </c>
      <c r="C45" s="25" t="s">
        <v>6</v>
      </c>
      <c r="D45" s="25" t="s">
        <v>634</v>
      </c>
      <c r="E45" s="43" t="s">
        <v>629</v>
      </c>
      <c r="F45" s="43" t="s">
        <v>672</v>
      </c>
      <c r="G45" s="25" t="s">
        <v>673</v>
      </c>
      <c r="H45" s="25"/>
      <c r="I45" s="182">
        <v>18676991.150442481</v>
      </c>
      <c r="J45" s="182">
        <v>2428008.8495575227</v>
      </c>
      <c r="K45" s="182">
        <v>21105000</v>
      </c>
      <c r="L45" s="182">
        <v>18676991.150442481</v>
      </c>
      <c r="M45" s="182">
        <v>2428008.8495575227</v>
      </c>
      <c r="N45" s="182">
        <v>21105000</v>
      </c>
      <c r="O45" s="80" t="s">
        <v>578</v>
      </c>
      <c r="P45" s="80" t="s">
        <v>2</v>
      </c>
      <c r="Q45" s="80" t="s">
        <v>139</v>
      </c>
      <c r="R45" s="311">
        <v>44958</v>
      </c>
      <c r="S45" s="80"/>
      <c r="T45" s="80"/>
      <c r="U45" s="43" t="s">
        <v>1386</v>
      </c>
    </row>
    <row r="46" spans="1:21" ht="39.9" customHeight="1" x14ac:dyDescent="0.3">
      <c r="A46" s="80">
        <v>42</v>
      </c>
      <c r="B46" s="25" t="s">
        <v>387</v>
      </c>
      <c r="C46" s="25" t="s">
        <v>6</v>
      </c>
      <c r="D46" s="25" t="s">
        <v>670</v>
      </c>
      <c r="E46" s="43" t="s">
        <v>629</v>
      </c>
      <c r="F46" s="43" t="s">
        <v>674</v>
      </c>
      <c r="G46" s="25" t="s">
        <v>1387</v>
      </c>
      <c r="H46" s="25"/>
      <c r="I46" s="182">
        <v>1215223340.7079647</v>
      </c>
      <c r="J46" s="182">
        <v>157979034.2920354</v>
      </c>
      <c r="K46" s="182">
        <v>1373202375</v>
      </c>
      <c r="L46" s="182">
        <v>1215223340.7079647</v>
      </c>
      <c r="M46" s="182">
        <v>157979034.2920354</v>
      </c>
      <c r="N46" s="182">
        <v>1373202375</v>
      </c>
      <c r="O46" s="80"/>
      <c r="P46" s="80"/>
      <c r="Q46" s="80" t="s">
        <v>139</v>
      </c>
      <c r="R46" s="311">
        <v>44986</v>
      </c>
      <c r="S46" s="80"/>
      <c r="T46" s="80"/>
      <c r="U46" s="43" t="s">
        <v>1388</v>
      </c>
    </row>
    <row r="47" spans="1:21" ht="70.5" customHeight="1" x14ac:dyDescent="0.3">
      <c r="A47" s="80">
        <v>43</v>
      </c>
      <c r="B47" s="25" t="s">
        <v>387</v>
      </c>
      <c r="C47" s="25" t="s">
        <v>6</v>
      </c>
      <c r="D47" s="25" t="s">
        <v>634</v>
      </c>
      <c r="E47" s="43" t="s">
        <v>629</v>
      </c>
      <c r="F47" s="43" t="s">
        <v>1389</v>
      </c>
      <c r="G47" s="25" t="s">
        <v>1390</v>
      </c>
      <c r="H47" s="25"/>
      <c r="I47" s="182">
        <v>88495575.221238941</v>
      </c>
      <c r="J47" s="182">
        <v>11504424.778761063</v>
      </c>
      <c r="K47" s="182">
        <v>100000000</v>
      </c>
      <c r="L47" s="182">
        <v>66371681.415929213</v>
      </c>
      <c r="M47" s="182">
        <v>8628318.584070798</v>
      </c>
      <c r="N47" s="182">
        <v>75000000</v>
      </c>
      <c r="O47" s="80" t="s">
        <v>578</v>
      </c>
      <c r="P47" s="80" t="s">
        <v>2</v>
      </c>
      <c r="Q47" s="80" t="s">
        <v>139</v>
      </c>
      <c r="R47" s="311">
        <v>44986</v>
      </c>
      <c r="S47" s="80"/>
      <c r="T47" s="80"/>
      <c r="U47" s="43"/>
    </row>
    <row r="48" spans="1:21" ht="39.9" customHeight="1" x14ac:dyDescent="0.3">
      <c r="A48" s="80">
        <v>44</v>
      </c>
      <c r="B48" s="25" t="s">
        <v>387</v>
      </c>
      <c r="C48" s="25" t="s">
        <v>6</v>
      </c>
      <c r="D48" s="25" t="s">
        <v>634</v>
      </c>
      <c r="E48" s="43" t="s">
        <v>629</v>
      </c>
      <c r="F48" s="43" t="s">
        <v>1391</v>
      </c>
      <c r="G48" s="25" t="s">
        <v>1392</v>
      </c>
      <c r="H48" s="25"/>
      <c r="I48" s="182">
        <v>38800884.955752216</v>
      </c>
      <c r="J48" s="182">
        <v>5044115.0442477884</v>
      </c>
      <c r="K48" s="182">
        <v>43845000</v>
      </c>
      <c r="L48" s="182">
        <v>38800884.955752216</v>
      </c>
      <c r="M48" s="182">
        <v>5044115.0442477884</v>
      </c>
      <c r="N48" s="182">
        <v>43845000</v>
      </c>
      <c r="O48" s="80" t="s">
        <v>578</v>
      </c>
      <c r="P48" s="80" t="s">
        <v>2</v>
      </c>
      <c r="Q48" s="80" t="s">
        <v>139</v>
      </c>
      <c r="R48" s="311">
        <v>45078</v>
      </c>
      <c r="S48" s="80"/>
      <c r="T48" s="80"/>
      <c r="U48" s="43"/>
    </row>
    <row r="49" spans="1:21" ht="30" customHeight="1" x14ac:dyDescent="0.3">
      <c r="A49" s="80">
        <v>45</v>
      </c>
      <c r="B49" s="25" t="s">
        <v>266</v>
      </c>
      <c r="C49" s="25" t="s">
        <v>675</v>
      </c>
      <c r="D49" s="25" t="s">
        <v>676</v>
      </c>
      <c r="E49" s="43" t="s">
        <v>677</v>
      </c>
      <c r="F49" s="43" t="s">
        <v>678</v>
      </c>
      <c r="G49" s="25" t="s">
        <v>679</v>
      </c>
      <c r="H49" s="25"/>
      <c r="I49" s="182">
        <v>1345132.7433628319</v>
      </c>
      <c r="J49" s="182">
        <v>174867.25663716815</v>
      </c>
      <c r="K49" s="182">
        <v>1520000</v>
      </c>
      <c r="L49" s="182">
        <v>491150.44247787615</v>
      </c>
      <c r="M49" s="182">
        <v>63849.557522123898</v>
      </c>
      <c r="N49" s="182">
        <v>555000</v>
      </c>
      <c r="O49" s="80" t="s">
        <v>578</v>
      </c>
      <c r="P49" s="80" t="s">
        <v>2</v>
      </c>
      <c r="Q49" s="80" t="s">
        <v>139</v>
      </c>
      <c r="R49" s="311">
        <v>44986</v>
      </c>
      <c r="S49" s="80"/>
      <c r="T49" s="80"/>
      <c r="U49" s="43" t="s">
        <v>1393</v>
      </c>
    </row>
    <row r="50" spans="1:21" ht="30" customHeight="1" x14ac:dyDescent="0.3">
      <c r="A50" s="80">
        <v>46</v>
      </c>
      <c r="B50" s="25" t="s">
        <v>266</v>
      </c>
      <c r="C50" s="25" t="s">
        <v>675</v>
      </c>
      <c r="D50" s="25" t="s">
        <v>676</v>
      </c>
      <c r="E50" s="43" t="s">
        <v>677</v>
      </c>
      <c r="F50" s="43" t="s">
        <v>680</v>
      </c>
      <c r="G50" s="25" t="s">
        <v>681</v>
      </c>
      <c r="H50" s="25"/>
      <c r="I50" s="182">
        <v>561946.90265486727</v>
      </c>
      <c r="J50" s="182">
        <v>73053.097345132745</v>
      </c>
      <c r="K50" s="182">
        <v>635000</v>
      </c>
      <c r="L50" s="182">
        <v>561946.90265486727</v>
      </c>
      <c r="M50" s="182">
        <v>73053.097345132745</v>
      </c>
      <c r="N50" s="182">
        <v>635000</v>
      </c>
      <c r="O50" s="80" t="s">
        <v>578</v>
      </c>
      <c r="P50" s="80" t="s">
        <v>2</v>
      </c>
      <c r="Q50" s="80" t="s">
        <v>139</v>
      </c>
      <c r="R50" s="311">
        <v>44986</v>
      </c>
      <c r="S50" s="80"/>
      <c r="T50" s="80"/>
      <c r="U50" s="43" t="s">
        <v>1394</v>
      </c>
    </row>
    <row r="51" spans="1:21" ht="30" customHeight="1" x14ac:dyDescent="0.3">
      <c r="A51" s="80">
        <v>47</v>
      </c>
      <c r="B51" s="25" t="s">
        <v>266</v>
      </c>
      <c r="C51" s="25" t="s">
        <v>675</v>
      </c>
      <c r="D51" s="25" t="s">
        <v>676</v>
      </c>
      <c r="E51" s="43" t="s">
        <v>677</v>
      </c>
      <c r="F51" s="43" t="s">
        <v>682</v>
      </c>
      <c r="G51" s="25" t="s">
        <v>683</v>
      </c>
      <c r="H51" s="25"/>
      <c r="I51" s="182">
        <v>21544247.78761062</v>
      </c>
      <c r="J51" s="182">
        <v>2800752.2123893807</v>
      </c>
      <c r="K51" s="182">
        <v>24345000</v>
      </c>
      <c r="L51" s="182">
        <v>21544247.78761062</v>
      </c>
      <c r="M51" s="182">
        <v>2800752.2123893807</v>
      </c>
      <c r="N51" s="182">
        <v>24345000</v>
      </c>
      <c r="O51" s="80" t="s">
        <v>578</v>
      </c>
      <c r="P51" s="80" t="s">
        <v>2</v>
      </c>
      <c r="Q51" s="80" t="s">
        <v>139</v>
      </c>
      <c r="R51" s="311">
        <v>44986</v>
      </c>
      <c r="S51" s="80"/>
      <c r="T51" s="80"/>
      <c r="U51" s="43" t="s">
        <v>1394</v>
      </c>
    </row>
    <row r="52" spans="1:21" ht="30" customHeight="1" x14ac:dyDescent="0.3">
      <c r="A52" s="80">
        <v>48</v>
      </c>
      <c r="B52" s="25" t="s">
        <v>266</v>
      </c>
      <c r="C52" s="25" t="s">
        <v>675</v>
      </c>
      <c r="D52" s="25" t="s">
        <v>676</v>
      </c>
      <c r="E52" s="43" t="s">
        <v>677</v>
      </c>
      <c r="F52" s="43" t="s">
        <v>684</v>
      </c>
      <c r="G52" s="25" t="s">
        <v>1395</v>
      </c>
      <c r="H52" s="25"/>
      <c r="I52" s="182">
        <v>33597345.132743366</v>
      </c>
      <c r="J52" s="182">
        <v>4367654.8672566377</v>
      </c>
      <c r="K52" s="182">
        <v>37965000</v>
      </c>
      <c r="L52" s="182">
        <v>33597345.132743366</v>
      </c>
      <c r="M52" s="182">
        <v>4367654.8672566377</v>
      </c>
      <c r="N52" s="182">
        <v>37965000</v>
      </c>
      <c r="O52" s="80" t="s">
        <v>578</v>
      </c>
      <c r="P52" s="80" t="s">
        <v>2</v>
      </c>
      <c r="Q52" s="80" t="s">
        <v>139</v>
      </c>
      <c r="R52" s="311">
        <v>44986</v>
      </c>
      <c r="S52" s="80"/>
      <c r="T52" s="80"/>
      <c r="U52" s="43" t="s">
        <v>1396</v>
      </c>
    </row>
    <row r="53" spans="1:21" ht="30" customHeight="1" x14ac:dyDescent="0.3">
      <c r="A53" s="80">
        <v>49</v>
      </c>
      <c r="B53" s="25" t="s">
        <v>685</v>
      </c>
      <c r="C53" s="25" t="s">
        <v>686</v>
      </c>
      <c r="D53" s="25" t="s">
        <v>686</v>
      </c>
      <c r="E53" s="43" t="s">
        <v>687</v>
      </c>
      <c r="F53" s="43" t="s">
        <v>688</v>
      </c>
      <c r="G53" s="25" t="s">
        <v>689</v>
      </c>
      <c r="H53" s="25"/>
      <c r="I53" s="182">
        <v>12610619.469026551</v>
      </c>
      <c r="J53" s="182">
        <v>1639380.5309734517</v>
      </c>
      <c r="K53" s="182">
        <v>14250000</v>
      </c>
      <c r="L53" s="182">
        <v>12610619.469026551</v>
      </c>
      <c r="M53" s="182">
        <v>1639380.5309734517</v>
      </c>
      <c r="N53" s="182">
        <v>14250000</v>
      </c>
      <c r="O53" s="80" t="s">
        <v>578</v>
      </c>
      <c r="P53" s="80" t="s">
        <v>2</v>
      </c>
      <c r="Q53" s="80" t="s">
        <v>139</v>
      </c>
      <c r="R53" s="311">
        <v>44896</v>
      </c>
      <c r="S53" s="80"/>
      <c r="T53" s="80"/>
      <c r="U53" s="43" t="s">
        <v>1397</v>
      </c>
    </row>
    <row r="54" spans="1:21" ht="30" customHeight="1" x14ac:dyDescent="0.3">
      <c r="A54" s="80">
        <v>50</v>
      </c>
      <c r="B54" s="25" t="s">
        <v>344</v>
      </c>
      <c r="C54" s="25" t="s">
        <v>690</v>
      </c>
      <c r="D54" s="25" t="s">
        <v>691</v>
      </c>
      <c r="E54" s="43" t="s">
        <v>692</v>
      </c>
      <c r="F54" s="43" t="s">
        <v>693</v>
      </c>
      <c r="G54" s="25" t="s">
        <v>694</v>
      </c>
      <c r="H54" s="25"/>
      <c r="I54" s="182">
        <v>144784070.79646018</v>
      </c>
      <c r="J54" s="182">
        <v>18821929.203539826</v>
      </c>
      <c r="K54" s="182">
        <v>163606000</v>
      </c>
      <c r="L54" s="182">
        <v>66823417.290673934</v>
      </c>
      <c r="M54" s="182">
        <v>8687044.2477876116</v>
      </c>
      <c r="N54" s="182">
        <v>75510461.538461536</v>
      </c>
      <c r="O54" s="80" t="s">
        <v>578</v>
      </c>
      <c r="P54" s="80" t="s">
        <v>2</v>
      </c>
      <c r="Q54" s="80" t="s">
        <v>139</v>
      </c>
      <c r="R54" s="311">
        <v>45108</v>
      </c>
      <c r="S54" s="80"/>
      <c r="T54" s="80"/>
      <c r="U54" s="43" t="s">
        <v>1398</v>
      </c>
    </row>
    <row r="55" spans="1:21" ht="30" customHeight="1" x14ac:dyDescent="0.3">
      <c r="A55" s="80">
        <v>51</v>
      </c>
      <c r="B55" s="25" t="s">
        <v>344</v>
      </c>
      <c r="C55" s="25" t="s">
        <v>690</v>
      </c>
      <c r="D55" s="25" t="s">
        <v>349</v>
      </c>
      <c r="E55" s="43" t="s">
        <v>1399</v>
      </c>
      <c r="F55" s="43" t="s">
        <v>695</v>
      </c>
      <c r="G55" s="25" t="s">
        <v>696</v>
      </c>
      <c r="H55" s="25"/>
      <c r="I55" s="182">
        <v>3407079.6460176995</v>
      </c>
      <c r="J55" s="182">
        <v>442920.35398230096</v>
      </c>
      <c r="K55" s="182">
        <v>3850000</v>
      </c>
      <c r="L55" s="182">
        <v>3123156.342182891</v>
      </c>
      <c r="M55" s="182">
        <v>406010.32448377582</v>
      </c>
      <c r="N55" s="182">
        <v>3529166.6666666665</v>
      </c>
      <c r="O55" s="80" t="s">
        <v>578</v>
      </c>
      <c r="P55" s="80" t="s">
        <v>2</v>
      </c>
      <c r="Q55" s="80" t="s">
        <v>139</v>
      </c>
      <c r="R55" s="311">
        <v>44958</v>
      </c>
      <c r="S55" s="80"/>
      <c r="T55" s="80"/>
      <c r="U55" s="43" t="s">
        <v>1400</v>
      </c>
    </row>
    <row r="56" spans="1:21" ht="30" customHeight="1" x14ac:dyDescent="0.3">
      <c r="A56" s="80">
        <v>52</v>
      </c>
      <c r="B56" s="25" t="s">
        <v>344</v>
      </c>
      <c r="C56" s="25" t="s">
        <v>690</v>
      </c>
      <c r="D56" s="25" t="s">
        <v>697</v>
      </c>
      <c r="E56" s="43" t="s">
        <v>698</v>
      </c>
      <c r="F56" s="43" t="s">
        <v>699</v>
      </c>
      <c r="G56" s="25" t="s">
        <v>700</v>
      </c>
      <c r="H56" s="25"/>
      <c r="I56" s="182">
        <v>367256.63716814161</v>
      </c>
      <c r="J56" s="182">
        <v>47743.362831858409</v>
      </c>
      <c r="K56" s="182">
        <v>415000</v>
      </c>
      <c r="L56" s="182">
        <v>367256.63716814161</v>
      </c>
      <c r="M56" s="182">
        <v>47743.362831858409</v>
      </c>
      <c r="N56" s="182">
        <v>415000</v>
      </c>
      <c r="O56" s="80" t="s">
        <v>578</v>
      </c>
      <c r="P56" s="80" t="s">
        <v>2</v>
      </c>
      <c r="Q56" s="80" t="s">
        <v>701</v>
      </c>
      <c r="R56" s="311">
        <v>45200</v>
      </c>
      <c r="S56" s="80"/>
      <c r="T56" s="80"/>
      <c r="U56" s="43" t="s">
        <v>1401</v>
      </c>
    </row>
    <row r="57" spans="1:21" ht="30" customHeight="1" x14ac:dyDescent="0.3">
      <c r="A57" s="80">
        <v>53</v>
      </c>
      <c r="B57" s="25" t="s">
        <v>344</v>
      </c>
      <c r="C57" s="25" t="s">
        <v>690</v>
      </c>
      <c r="D57" s="25" t="s">
        <v>697</v>
      </c>
      <c r="E57" s="43" t="s">
        <v>698</v>
      </c>
      <c r="F57" s="43" t="s">
        <v>702</v>
      </c>
      <c r="G57" s="25" t="s">
        <v>700</v>
      </c>
      <c r="H57" s="25"/>
      <c r="I57" s="182">
        <v>1672566.3716814162</v>
      </c>
      <c r="J57" s="182">
        <v>217433.62831858412</v>
      </c>
      <c r="K57" s="182">
        <v>1890000</v>
      </c>
      <c r="L57" s="182">
        <v>1672566.3716814162</v>
      </c>
      <c r="M57" s="182">
        <v>217433.62831858412</v>
      </c>
      <c r="N57" s="182">
        <v>1890000</v>
      </c>
      <c r="O57" s="80" t="s">
        <v>578</v>
      </c>
      <c r="P57" s="80" t="s">
        <v>2</v>
      </c>
      <c r="Q57" s="80" t="s">
        <v>701</v>
      </c>
      <c r="R57" s="311">
        <v>45200</v>
      </c>
      <c r="S57" s="80"/>
      <c r="T57" s="80"/>
      <c r="U57" s="43" t="s">
        <v>1401</v>
      </c>
    </row>
    <row r="58" spans="1:21" ht="30" customHeight="1" x14ac:dyDescent="0.3">
      <c r="A58" s="80">
        <v>54</v>
      </c>
      <c r="B58" s="25" t="s">
        <v>344</v>
      </c>
      <c r="C58" s="25" t="s">
        <v>690</v>
      </c>
      <c r="D58" s="25" t="s">
        <v>697</v>
      </c>
      <c r="E58" s="43" t="s">
        <v>698</v>
      </c>
      <c r="F58" s="43" t="s">
        <v>703</v>
      </c>
      <c r="G58" s="25" t="s">
        <v>700</v>
      </c>
      <c r="H58" s="25"/>
      <c r="I58" s="182">
        <v>181415.92920353985</v>
      </c>
      <c r="J58" s="182">
        <v>23584.070796460182</v>
      </c>
      <c r="K58" s="182">
        <v>205000</v>
      </c>
      <c r="L58" s="182">
        <v>181415.92920353985</v>
      </c>
      <c r="M58" s="182">
        <v>23584.070796460182</v>
      </c>
      <c r="N58" s="182">
        <v>205000</v>
      </c>
      <c r="O58" s="80" t="s">
        <v>578</v>
      </c>
      <c r="P58" s="80" t="s">
        <v>2</v>
      </c>
      <c r="Q58" s="80" t="s">
        <v>701</v>
      </c>
      <c r="R58" s="311">
        <v>45200</v>
      </c>
      <c r="S58" s="80"/>
      <c r="T58" s="80"/>
      <c r="U58" s="43" t="s">
        <v>1401</v>
      </c>
    </row>
    <row r="59" spans="1:21" ht="30" customHeight="1" x14ac:dyDescent="0.3">
      <c r="A59" s="80">
        <v>55</v>
      </c>
      <c r="B59" s="25" t="s">
        <v>344</v>
      </c>
      <c r="C59" s="25" t="s">
        <v>690</v>
      </c>
      <c r="D59" s="25" t="s">
        <v>697</v>
      </c>
      <c r="E59" s="43" t="s">
        <v>698</v>
      </c>
      <c r="F59" s="43" t="s">
        <v>704</v>
      </c>
      <c r="G59" s="25" t="s">
        <v>705</v>
      </c>
      <c r="H59" s="25"/>
      <c r="I59" s="182">
        <v>137168.14159292038</v>
      </c>
      <c r="J59" s="182">
        <v>17831.85840707965</v>
      </c>
      <c r="K59" s="182">
        <v>155000</v>
      </c>
      <c r="L59" s="182">
        <v>137168.14159292038</v>
      </c>
      <c r="M59" s="182">
        <v>17831.85840707965</v>
      </c>
      <c r="N59" s="182">
        <v>155000</v>
      </c>
      <c r="O59" s="80" t="s">
        <v>578</v>
      </c>
      <c r="P59" s="80" t="s">
        <v>2</v>
      </c>
      <c r="Q59" s="80" t="s">
        <v>701</v>
      </c>
      <c r="R59" s="311">
        <v>45200</v>
      </c>
      <c r="S59" s="80"/>
      <c r="T59" s="80"/>
      <c r="U59" s="43" t="s">
        <v>1402</v>
      </c>
    </row>
    <row r="60" spans="1:21" ht="30" customHeight="1" x14ac:dyDescent="0.3">
      <c r="A60" s="80">
        <v>56</v>
      </c>
      <c r="B60" s="25" t="s">
        <v>344</v>
      </c>
      <c r="C60" s="25" t="s">
        <v>690</v>
      </c>
      <c r="D60" s="25" t="s">
        <v>697</v>
      </c>
      <c r="E60" s="43" t="s">
        <v>698</v>
      </c>
      <c r="F60" s="43" t="s">
        <v>706</v>
      </c>
      <c r="G60" s="25" t="s">
        <v>707</v>
      </c>
      <c r="H60" s="25"/>
      <c r="I60" s="182">
        <v>4508849.5575221246</v>
      </c>
      <c r="J60" s="182">
        <v>586150.4424778762</v>
      </c>
      <c r="K60" s="182">
        <v>5095000</v>
      </c>
      <c r="L60" s="182">
        <v>4508849.5575221246</v>
      </c>
      <c r="M60" s="182">
        <v>586150.4424778762</v>
      </c>
      <c r="N60" s="182">
        <v>5095000</v>
      </c>
      <c r="O60" s="80" t="s">
        <v>578</v>
      </c>
      <c r="P60" s="80" t="s">
        <v>2</v>
      </c>
      <c r="Q60" s="80" t="s">
        <v>701</v>
      </c>
      <c r="R60" s="311">
        <v>45200</v>
      </c>
      <c r="S60" s="80"/>
      <c r="T60" s="80"/>
      <c r="U60" s="43" t="s">
        <v>1401</v>
      </c>
    </row>
    <row r="61" spans="1:21" ht="30" customHeight="1" x14ac:dyDescent="0.3">
      <c r="A61" s="80">
        <v>57</v>
      </c>
      <c r="B61" s="25" t="s">
        <v>344</v>
      </c>
      <c r="C61" s="25" t="s">
        <v>690</v>
      </c>
      <c r="D61" s="25" t="s">
        <v>697</v>
      </c>
      <c r="E61" s="43" t="s">
        <v>698</v>
      </c>
      <c r="F61" s="43" t="s">
        <v>708</v>
      </c>
      <c r="G61" s="25" t="s">
        <v>709</v>
      </c>
      <c r="H61" s="25"/>
      <c r="I61" s="182">
        <v>243362.83185840709</v>
      </c>
      <c r="J61" s="182">
        <v>31637.168141592923</v>
      </c>
      <c r="K61" s="182">
        <v>275000</v>
      </c>
      <c r="L61" s="182">
        <v>243362.83185840709</v>
      </c>
      <c r="M61" s="182">
        <v>31637.168141592923</v>
      </c>
      <c r="N61" s="182">
        <v>275000</v>
      </c>
      <c r="O61" s="80" t="s">
        <v>578</v>
      </c>
      <c r="P61" s="80" t="s">
        <v>2</v>
      </c>
      <c r="Q61" s="80" t="s">
        <v>701</v>
      </c>
      <c r="R61" s="311">
        <v>45200</v>
      </c>
      <c r="S61" s="80"/>
      <c r="T61" s="80"/>
      <c r="U61" s="43" t="s">
        <v>1401</v>
      </c>
    </row>
    <row r="62" spans="1:21" ht="30" customHeight="1" x14ac:dyDescent="0.3">
      <c r="A62" s="80">
        <v>58</v>
      </c>
      <c r="B62" s="25" t="s">
        <v>344</v>
      </c>
      <c r="C62" s="25" t="s">
        <v>690</v>
      </c>
      <c r="D62" s="25" t="s">
        <v>697</v>
      </c>
      <c r="E62" s="43" t="s">
        <v>698</v>
      </c>
      <c r="F62" s="43" t="s">
        <v>710</v>
      </c>
      <c r="G62" s="25" t="s">
        <v>711</v>
      </c>
      <c r="H62" s="25"/>
      <c r="I62" s="182">
        <v>314159.29203539825</v>
      </c>
      <c r="J62" s="182">
        <v>40840.707964601774</v>
      </c>
      <c r="K62" s="182">
        <v>355000</v>
      </c>
      <c r="L62" s="182">
        <v>314159.29203539825</v>
      </c>
      <c r="M62" s="182">
        <v>40840.707964601774</v>
      </c>
      <c r="N62" s="182">
        <v>355000</v>
      </c>
      <c r="O62" s="80" t="s">
        <v>578</v>
      </c>
      <c r="P62" s="80" t="s">
        <v>2</v>
      </c>
      <c r="Q62" s="80" t="s">
        <v>701</v>
      </c>
      <c r="R62" s="311">
        <v>45200</v>
      </c>
      <c r="S62" s="80"/>
      <c r="T62" s="80"/>
      <c r="U62" s="43" t="s">
        <v>1401</v>
      </c>
    </row>
    <row r="63" spans="1:21" ht="30" customHeight="1" x14ac:dyDescent="0.3">
      <c r="A63" s="80">
        <v>59</v>
      </c>
      <c r="B63" s="25" t="s">
        <v>344</v>
      </c>
      <c r="C63" s="25" t="s">
        <v>690</v>
      </c>
      <c r="D63" s="25" t="s">
        <v>697</v>
      </c>
      <c r="E63" s="43" t="s">
        <v>698</v>
      </c>
      <c r="F63" s="43" t="s">
        <v>712</v>
      </c>
      <c r="G63" s="25" t="s">
        <v>713</v>
      </c>
      <c r="H63" s="25"/>
      <c r="I63" s="182">
        <v>1212389.3805309737</v>
      </c>
      <c r="J63" s="182">
        <v>157610.61946902657</v>
      </c>
      <c r="K63" s="182">
        <v>1370000</v>
      </c>
      <c r="L63" s="182">
        <v>1212389.3805309737</v>
      </c>
      <c r="M63" s="182">
        <v>157610.61946902657</v>
      </c>
      <c r="N63" s="182">
        <v>1370000</v>
      </c>
      <c r="O63" s="80" t="s">
        <v>578</v>
      </c>
      <c r="P63" s="80" t="s">
        <v>2</v>
      </c>
      <c r="Q63" s="80" t="s">
        <v>701</v>
      </c>
      <c r="R63" s="311">
        <v>44927</v>
      </c>
      <c r="S63" s="80"/>
      <c r="T63" s="80"/>
      <c r="U63" s="43" t="s">
        <v>1401</v>
      </c>
    </row>
    <row r="64" spans="1:21" ht="30" customHeight="1" x14ac:dyDescent="0.3">
      <c r="A64" s="80">
        <v>60</v>
      </c>
      <c r="B64" s="25" t="s">
        <v>344</v>
      </c>
      <c r="C64" s="25" t="s">
        <v>690</v>
      </c>
      <c r="D64" s="25" t="s">
        <v>697</v>
      </c>
      <c r="E64" s="43" t="s">
        <v>698</v>
      </c>
      <c r="F64" s="43" t="s">
        <v>714</v>
      </c>
      <c r="G64" s="25" t="s">
        <v>715</v>
      </c>
      <c r="H64" s="25"/>
      <c r="I64" s="182">
        <v>1730088.4955752215</v>
      </c>
      <c r="J64" s="182">
        <v>224911.5044247788</v>
      </c>
      <c r="K64" s="182">
        <v>1955000</v>
      </c>
      <c r="L64" s="182">
        <v>1730088.4955752215</v>
      </c>
      <c r="M64" s="182">
        <v>224911.5044247788</v>
      </c>
      <c r="N64" s="182">
        <v>1955000</v>
      </c>
      <c r="O64" s="80" t="s">
        <v>578</v>
      </c>
      <c r="P64" s="80" t="s">
        <v>2</v>
      </c>
      <c r="Q64" s="80" t="s">
        <v>701</v>
      </c>
      <c r="R64" s="311">
        <v>44927</v>
      </c>
      <c r="S64" s="80"/>
      <c r="T64" s="80"/>
      <c r="U64" s="43" t="s">
        <v>1370</v>
      </c>
    </row>
    <row r="65" spans="1:21" ht="78.599999999999994" customHeight="1" x14ac:dyDescent="0.3">
      <c r="A65" s="335">
        <v>61</v>
      </c>
      <c r="B65" s="336" t="s">
        <v>344</v>
      </c>
      <c r="C65" s="336" t="s">
        <v>690</v>
      </c>
      <c r="D65" s="336" t="s">
        <v>697</v>
      </c>
      <c r="E65" s="337" t="s">
        <v>698</v>
      </c>
      <c r="F65" s="337" t="s">
        <v>716</v>
      </c>
      <c r="G65" s="336" t="s">
        <v>717</v>
      </c>
      <c r="H65" s="336"/>
      <c r="I65" s="338">
        <v>3030973.4513274338</v>
      </c>
      <c r="J65" s="338">
        <v>394026.54867256642</v>
      </c>
      <c r="K65" s="338">
        <v>3425000</v>
      </c>
      <c r="L65" s="338">
        <v>3030973.4513274338</v>
      </c>
      <c r="M65" s="338">
        <v>394026.54867256642</v>
      </c>
      <c r="N65" s="338">
        <v>3425000</v>
      </c>
      <c r="O65" s="335" t="s">
        <v>578</v>
      </c>
      <c r="P65" s="335" t="s">
        <v>2</v>
      </c>
      <c r="Q65" s="335" t="s">
        <v>701</v>
      </c>
      <c r="R65" s="339">
        <v>44958</v>
      </c>
      <c r="S65" s="335"/>
      <c r="T65" s="335"/>
      <c r="U65" s="337" t="s">
        <v>1477</v>
      </c>
    </row>
    <row r="66" spans="1:21" ht="30" customHeight="1" x14ac:dyDescent="0.3">
      <c r="A66" s="80">
        <v>62</v>
      </c>
      <c r="B66" s="25" t="s">
        <v>344</v>
      </c>
      <c r="C66" s="25" t="s">
        <v>690</v>
      </c>
      <c r="D66" s="25" t="s">
        <v>697</v>
      </c>
      <c r="E66" s="43" t="s">
        <v>698</v>
      </c>
      <c r="F66" s="43" t="s">
        <v>718</v>
      </c>
      <c r="G66" s="25" t="s">
        <v>719</v>
      </c>
      <c r="H66" s="25"/>
      <c r="I66" s="182">
        <v>2331858.4070796464</v>
      </c>
      <c r="J66" s="182">
        <v>303141.59292035404</v>
      </c>
      <c r="K66" s="182">
        <v>2635000</v>
      </c>
      <c r="L66" s="182">
        <v>2331858.4070796464</v>
      </c>
      <c r="M66" s="182">
        <v>303141.59292035404</v>
      </c>
      <c r="N66" s="182">
        <v>2635000</v>
      </c>
      <c r="O66" s="80" t="s">
        <v>578</v>
      </c>
      <c r="P66" s="80" t="s">
        <v>2</v>
      </c>
      <c r="Q66" s="80" t="s">
        <v>701</v>
      </c>
      <c r="R66" s="311">
        <v>45047</v>
      </c>
      <c r="S66" s="80"/>
      <c r="T66" s="80"/>
      <c r="U66" s="43" t="s">
        <v>1402</v>
      </c>
    </row>
    <row r="67" spans="1:21" ht="30" customHeight="1" x14ac:dyDescent="0.3">
      <c r="A67" s="80">
        <v>63</v>
      </c>
      <c r="B67" s="25" t="s">
        <v>344</v>
      </c>
      <c r="C67" s="25" t="s">
        <v>690</v>
      </c>
      <c r="D67" s="25" t="s">
        <v>697</v>
      </c>
      <c r="E67" s="43" t="s">
        <v>698</v>
      </c>
      <c r="F67" s="43" t="s">
        <v>720</v>
      </c>
      <c r="G67" s="25" t="s">
        <v>721</v>
      </c>
      <c r="H67" s="25"/>
      <c r="I67" s="182">
        <v>10911504.424778761</v>
      </c>
      <c r="J67" s="182">
        <v>1418495.5752212391</v>
      </c>
      <c r="K67" s="182">
        <v>12330000</v>
      </c>
      <c r="L67" s="182">
        <v>10911504.424778761</v>
      </c>
      <c r="M67" s="182">
        <v>1418495.5752212391</v>
      </c>
      <c r="N67" s="182">
        <v>12330000</v>
      </c>
      <c r="O67" s="80" t="s">
        <v>578</v>
      </c>
      <c r="P67" s="80" t="s">
        <v>2</v>
      </c>
      <c r="Q67" s="80" t="s">
        <v>139</v>
      </c>
      <c r="R67" s="311">
        <v>45078</v>
      </c>
      <c r="S67" s="80"/>
      <c r="T67" s="80"/>
      <c r="U67" s="43" t="s">
        <v>1401</v>
      </c>
    </row>
    <row r="68" spans="1:21" ht="30" customHeight="1" x14ac:dyDescent="0.3">
      <c r="A68" s="80">
        <v>64</v>
      </c>
      <c r="B68" s="25" t="s">
        <v>344</v>
      </c>
      <c r="C68" s="25" t="s">
        <v>690</v>
      </c>
      <c r="D68" s="25" t="s">
        <v>697</v>
      </c>
      <c r="E68" s="43" t="s">
        <v>698</v>
      </c>
      <c r="F68" s="43" t="s">
        <v>722</v>
      </c>
      <c r="G68" s="25" t="s">
        <v>723</v>
      </c>
      <c r="H68" s="25"/>
      <c r="I68" s="182">
        <v>446902.6548672567</v>
      </c>
      <c r="J68" s="182">
        <v>58097.345132743372</v>
      </c>
      <c r="K68" s="182">
        <v>505000</v>
      </c>
      <c r="L68" s="182">
        <v>446902.6548672567</v>
      </c>
      <c r="M68" s="182">
        <v>58097.345132743372</v>
      </c>
      <c r="N68" s="182">
        <v>505000</v>
      </c>
      <c r="O68" s="80" t="s">
        <v>578</v>
      </c>
      <c r="P68" s="80" t="s">
        <v>2</v>
      </c>
      <c r="Q68" s="80" t="s">
        <v>701</v>
      </c>
      <c r="R68" s="311">
        <v>44927</v>
      </c>
      <c r="S68" s="80"/>
      <c r="T68" s="80"/>
      <c r="U68" s="43" t="s">
        <v>1401</v>
      </c>
    </row>
    <row r="69" spans="1:21" ht="30" customHeight="1" x14ac:dyDescent="0.3">
      <c r="A69" s="80">
        <v>65</v>
      </c>
      <c r="B69" s="25" t="s">
        <v>724</v>
      </c>
      <c r="C69" s="25" t="s">
        <v>725</v>
      </c>
      <c r="D69" s="25" t="s">
        <v>726</v>
      </c>
      <c r="E69" s="43" t="s">
        <v>727</v>
      </c>
      <c r="F69" s="43" t="s">
        <v>728</v>
      </c>
      <c r="G69" s="43" t="s">
        <v>729</v>
      </c>
      <c r="H69" s="43"/>
      <c r="I69" s="183">
        <v>7384955.7522123903</v>
      </c>
      <c r="J69" s="183">
        <v>960044.24778761074</v>
      </c>
      <c r="K69" s="183">
        <v>8345000</v>
      </c>
      <c r="L69" s="183">
        <v>7384955.7522123903</v>
      </c>
      <c r="M69" s="183">
        <v>960044.24778761074</v>
      </c>
      <c r="N69" s="183">
        <v>8345000</v>
      </c>
      <c r="O69" s="184" t="s">
        <v>578</v>
      </c>
      <c r="P69" s="184" t="s">
        <v>2</v>
      </c>
      <c r="Q69" s="184" t="s">
        <v>139</v>
      </c>
      <c r="R69" s="313">
        <v>45017</v>
      </c>
      <c r="S69" s="184"/>
      <c r="T69" s="184"/>
      <c r="U69" s="43" t="s">
        <v>1403</v>
      </c>
    </row>
    <row r="70" spans="1:21" ht="30" customHeight="1" x14ac:dyDescent="0.3">
      <c r="A70" s="80">
        <v>66</v>
      </c>
      <c r="B70" s="25" t="s">
        <v>724</v>
      </c>
      <c r="C70" s="25" t="s">
        <v>730</v>
      </c>
      <c r="D70" s="25" t="s">
        <v>730</v>
      </c>
      <c r="E70" s="25" t="s">
        <v>731</v>
      </c>
      <c r="F70" s="25" t="s">
        <v>732</v>
      </c>
      <c r="G70" s="25" t="s">
        <v>733</v>
      </c>
      <c r="H70" s="25"/>
      <c r="I70" s="182">
        <v>159429203.53982303</v>
      </c>
      <c r="J70" s="182">
        <v>20725796.460176993</v>
      </c>
      <c r="K70" s="182">
        <v>180155000</v>
      </c>
      <c r="L70" s="182">
        <v>159429203.53982303</v>
      </c>
      <c r="M70" s="182">
        <v>20725796.460176993</v>
      </c>
      <c r="N70" s="182">
        <v>180155000</v>
      </c>
      <c r="O70" s="80" t="s">
        <v>617</v>
      </c>
      <c r="P70" s="80" t="s">
        <v>2</v>
      </c>
      <c r="Q70" s="80" t="s">
        <v>139</v>
      </c>
      <c r="R70" s="311">
        <v>45108</v>
      </c>
      <c r="S70" s="80"/>
      <c r="T70" s="80"/>
      <c r="U70" s="25" t="s">
        <v>1404</v>
      </c>
    </row>
    <row r="71" spans="1:21" ht="30" customHeight="1" x14ac:dyDescent="0.3">
      <c r="A71" s="80">
        <v>67</v>
      </c>
      <c r="B71" s="25" t="s">
        <v>734</v>
      </c>
      <c r="C71" s="25" t="s">
        <v>735</v>
      </c>
      <c r="D71" s="25" t="s">
        <v>735</v>
      </c>
      <c r="E71" s="25" t="s">
        <v>736</v>
      </c>
      <c r="F71" s="25" t="s">
        <v>737</v>
      </c>
      <c r="G71" s="25" t="s">
        <v>1405</v>
      </c>
      <c r="H71" s="25"/>
      <c r="I71" s="182">
        <v>909292035.3982302</v>
      </c>
      <c r="J71" s="182">
        <v>118207964.60176992</v>
      </c>
      <c r="K71" s="182">
        <v>1027500000</v>
      </c>
      <c r="L71" s="182">
        <v>0</v>
      </c>
      <c r="M71" s="182">
        <v>0</v>
      </c>
      <c r="N71" s="182">
        <v>0</v>
      </c>
      <c r="O71" s="80" t="s">
        <v>617</v>
      </c>
      <c r="P71" s="80" t="s">
        <v>2</v>
      </c>
      <c r="Q71" s="80" t="s">
        <v>139</v>
      </c>
      <c r="R71" s="311">
        <v>44986</v>
      </c>
      <c r="S71" s="80"/>
      <c r="T71" s="80"/>
      <c r="U71" s="25" t="s">
        <v>1425</v>
      </c>
    </row>
    <row r="72" spans="1:21" ht="30" customHeight="1" thickBot="1" x14ac:dyDescent="0.35">
      <c r="A72" s="80">
        <v>68</v>
      </c>
      <c r="B72" s="25" t="s">
        <v>738</v>
      </c>
      <c r="C72" s="25" t="s">
        <v>739</v>
      </c>
      <c r="D72" s="25" t="s">
        <v>740</v>
      </c>
      <c r="E72" s="25" t="s">
        <v>741</v>
      </c>
      <c r="F72" s="25" t="s">
        <v>742</v>
      </c>
      <c r="G72" s="43" t="s">
        <v>743</v>
      </c>
      <c r="H72" s="43"/>
      <c r="I72" s="183">
        <v>135146017.69911507</v>
      </c>
      <c r="J72" s="183">
        <v>17568982.300884958</v>
      </c>
      <c r="K72" s="183">
        <v>152715000</v>
      </c>
      <c r="L72" s="183">
        <v>67573008.849557534</v>
      </c>
      <c r="M72" s="183">
        <v>8784491.1504424792</v>
      </c>
      <c r="N72" s="183">
        <v>76357500</v>
      </c>
      <c r="O72" s="80" t="s">
        <v>617</v>
      </c>
      <c r="P72" s="80" t="s">
        <v>2</v>
      </c>
      <c r="Q72" s="80" t="s">
        <v>139</v>
      </c>
      <c r="R72" s="311">
        <v>45108</v>
      </c>
      <c r="S72" s="80"/>
      <c r="T72" s="80"/>
      <c r="U72" s="25" t="s">
        <v>1426</v>
      </c>
    </row>
    <row r="73" spans="1:21" ht="30" customHeight="1" thickBot="1" x14ac:dyDescent="0.35">
      <c r="G73" s="185" t="s">
        <v>1249</v>
      </c>
      <c r="H73" s="105"/>
      <c r="I73" s="186">
        <f>SUM(I5:I72)</f>
        <v>5515357856.2845125</v>
      </c>
      <c r="J73" s="186"/>
      <c r="K73" s="186">
        <f>SUM(K3:K72)</f>
        <v>6232354375</v>
      </c>
      <c r="L73" s="186">
        <f>SUM(L5:L72)</f>
        <v>4035906349.7440071</v>
      </c>
      <c r="M73" s="186"/>
      <c r="N73" s="187">
        <f>SUM(N3:N72)</f>
        <v>4560574173.2051277</v>
      </c>
      <c r="R73"/>
    </row>
    <row r="74" spans="1:21" ht="39.9" customHeight="1" x14ac:dyDescent="0.3"/>
    <row r="75" spans="1:21" ht="39.9" customHeight="1" x14ac:dyDescent="0.3"/>
    <row r="76" spans="1:21" ht="39.9" customHeight="1" x14ac:dyDescent="0.3"/>
    <row r="77" spans="1:21" ht="39.9" customHeight="1" x14ac:dyDescent="0.3"/>
    <row r="78" spans="1:21" ht="30" customHeight="1" x14ac:dyDescent="0.3"/>
    <row r="79" spans="1:21" ht="30" customHeight="1" x14ac:dyDescent="0.3"/>
    <row r="80" spans="1:21"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sheetData>
  <mergeCells count="3">
    <mergeCell ref="B1:R1"/>
    <mergeCell ref="B2:R2"/>
    <mergeCell ref="B3:R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BA01-3F3F-4C54-9971-7C589822CD6D}">
  <dimension ref="A1:V268"/>
  <sheetViews>
    <sheetView showGridLines="0" tabSelected="1" topLeftCell="F1" zoomScale="80" zoomScaleNormal="80" zoomScaleSheetLayoutView="82" workbookViewId="0">
      <pane ySplit="4" topLeftCell="A112" activePane="bottomLeft" state="frozen"/>
      <selection activeCell="C1" sqref="C1"/>
      <selection pane="bottomLeft" activeCell="I112" sqref="I112"/>
    </sheetView>
  </sheetViews>
  <sheetFormatPr baseColWidth="10" defaultRowHeight="14.4" x14ac:dyDescent="0.3"/>
  <cols>
    <col min="1" max="1" width="15.88671875" style="5" customWidth="1"/>
    <col min="2" max="2" width="38.33203125" style="4" customWidth="1"/>
    <col min="3" max="3" width="36" style="3" customWidth="1"/>
    <col min="4" max="4" width="24.109375" style="3" customWidth="1"/>
    <col min="5" max="5" width="56.109375" style="2" customWidth="1"/>
    <col min="6" max="6" width="48.21875" style="2" customWidth="1"/>
    <col min="7" max="7" width="38.77734375" customWidth="1"/>
    <col min="8" max="8" width="38.77734375" style="1" customWidth="1"/>
    <col min="9" max="9" width="34" customWidth="1"/>
    <col min="10" max="10" width="29.44140625" customWidth="1"/>
    <col min="11" max="11" width="28.88671875" customWidth="1"/>
    <col min="12" max="12" width="20" customWidth="1"/>
    <col min="13" max="13" width="15.33203125" customWidth="1"/>
    <col min="14" max="14" width="24.33203125" customWidth="1"/>
    <col min="15" max="15" width="16.88671875" customWidth="1"/>
    <col min="16" max="16" width="15.33203125" customWidth="1"/>
    <col min="17" max="17" width="14.6640625" customWidth="1"/>
    <col min="18" max="18" width="16.33203125" customWidth="1"/>
    <col min="19" max="19" width="17.5546875" customWidth="1"/>
    <col min="20" max="20" width="9.6640625" customWidth="1"/>
    <col min="21" max="21" width="23.33203125" customWidth="1"/>
  </cols>
  <sheetData>
    <row r="1" spans="1:22" s="74" customFormat="1" ht="25.8" x14ac:dyDescent="0.5">
      <c r="A1" s="76"/>
      <c r="B1" s="347" t="s">
        <v>372</v>
      </c>
      <c r="C1" s="347"/>
      <c r="D1" s="347"/>
      <c r="E1" s="347"/>
      <c r="F1" s="347"/>
      <c r="G1" s="347"/>
      <c r="H1" s="347"/>
      <c r="I1" s="347"/>
      <c r="J1" s="347"/>
      <c r="K1" s="347"/>
      <c r="L1" s="347"/>
      <c r="M1" s="347"/>
      <c r="N1" s="347"/>
      <c r="O1" s="347"/>
      <c r="P1" s="347"/>
      <c r="Q1" s="347"/>
      <c r="R1" s="347"/>
      <c r="S1" s="75"/>
      <c r="T1" s="75"/>
      <c r="U1" s="75"/>
    </row>
    <row r="2" spans="1:22" s="74" customFormat="1" ht="25.8" x14ac:dyDescent="0.5">
      <c r="A2" s="76"/>
      <c r="B2" s="347" t="s">
        <v>371</v>
      </c>
      <c r="C2" s="347"/>
      <c r="D2" s="347"/>
      <c r="E2" s="347"/>
      <c r="F2" s="347"/>
      <c r="G2" s="347"/>
      <c r="H2" s="347"/>
      <c r="I2" s="347"/>
      <c r="J2" s="347"/>
      <c r="K2" s="347"/>
      <c r="L2" s="347"/>
      <c r="M2" s="347"/>
      <c r="N2" s="347"/>
      <c r="O2" s="347"/>
      <c r="P2" s="347"/>
      <c r="Q2" s="347"/>
      <c r="R2" s="347"/>
      <c r="S2" s="75"/>
      <c r="T2" s="75"/>
      <c r="U2" s="75"/>
    </row>
    <row r="3" spans="1:22" ht="21.75" customHeight="1" x14ac:dyDescent="0.4">
      <c r="A3" s="73"/>
      <c r="B3" s="347" t="s">
        <v>370</v>
      </c>
      <c r="C3" s="347"/>
      <c r="D3" s="347"/>
      <c r="E3" s="347"/>
      <c r="F3" s="347"/>
      <c r="G3" s="347"/>
      <c r="H3" s="347"/>
      <c r="I3" s="347"/>
      <c r="J3" s="347"/>
      <c r="K3" s="347"/>
      <c r="L3" s="347"/>
      <c r="M3" s="347"/>
      <c r="N3" s="347"/>
      <c r="O3" s="347"/>
      <c r="P3" s="347"/>
      <c r="Q3" s="347"/>
      <c r="R3" s="347"/>
      <c r="S3" s="72"/>
      <c r="T3" s="72"/>
      <c r="U3" s="72"/>
    </row>
    <row r="4" spans="1:22" ht="78" customHeight="1" x14ac:dyDescent="0.3">
      <c r="A4" s="68" t="s">
        <v>369</v>
      </c>
      <c r="B4" s="71" t="s">
        <v>368</v>
      </c>
      <c r="C4" s="70" t="s">
        <v>367</v>
      </c>
      <c r="D4" s="70" t="s">
        <v>366</v>
      </c>
      <c r="E4" s="70" t="s">
        <v>365</v>
      </c>
      <c r="F4" s="70" t="s">
        <v>364</v>
      </c>
      <c r="G4" s="70" t="s">
        <v>363</v>
      </c>
      <c r="H4" s="69" t="s">
        <v>362</v>
      </c>
      <c r="I4" s="68" t="s">
        <v>361</v>
      </c>
      <c r="J4" s="68" t="s">
        <v>358</v>
      </c>
      <c r="K4" s="125" t="s">
        <v>360</v>
      </c>
      <c r="L4" s="68" t="s">
        <v>359</v>
      </c>
      <c r="M4" s="68" t="s">
        <v>358</v>
      </c>
      <c r="N4" s="126" t="s">
        <v>357</v>
      </c>
      <c r="O4" s="68" t="s">
        <v>356</v>
      </c>
      <c r="P4" s="68" t="s">
        <v>355</v>
      </c>
      <c r="Q4" s="68" t="s">
        <v>354</v>
      </c>
      <c r="R4" s="68" t="s">
        <v>353</v>
      </c>
      <c r="S4" s="68" t="s">
        <v>352</v>
      </c>
      <c r="T4" s="68" t="s">
        <v>351</v>
      </c>
      <c r="U4" s="68" t="s">
        <v>350</v>
      </c>
    </row>
    <row r="5" spans="1:22" s="12" customFormat="1" ht="104.25" customHeight="1" x14ac:dyDescent="0.3">
      <c r="A5" s="22">
        <v>1</v>
      </c>
      <c r="B5" s="25" t="s">
        <v>344</v>
      </c>
      <c r="C5" s="25" t="s">
        <v>344</v>
      </c>
      <c r="D5" s="41" t="s">
        <v>349</v>
      </c>
      <c r="E5" s="67" t="s">
        <v>348</v>
      </c>
      <c r="F5" s="55" t="s">
        <v>347</v>
      </c>
      <c r="G5" s="66" t="s">
        <v>346</v>
      </c>
      <c r="H5" s="22">
        <v>2</v>
      </c>
      <c r="I5" s="60">
        <v>5480000</v>
      </c>
      <c r="J5" s="60">
        <v>712400</v>
      </c>
      <c r="K5" s="60">
        <v>6195000</v>
      </c>
      <c r="L5" s="60">
        <v>5480000</v>
      </c>
      <c r="M5" s="60">
        <v>712400</v>
      </c>
      <c r="N5" s="60">
        <v>6195000</v>
      </c>
      <c r="O5" s="21" t="s">
        <v>3</v>
      </c>
      <c r="P5" s="21" t="s">
        <v>2</v>
      </c>
      <c r="Q5" s="20" t="s">
        <v>1</v>
      </c>
      <c r="R5" s="316">
        <v>45139</v>
      </c>
      <c r="S5" s="22" t="s">
        <v>345</v>
      </c>
      <c r="T5" s="20"/>
      <c r="U5" s="20"/>
      <c r="V5" s="145"/>
    </row>
    <row r="6" spans="1:22" s="12" customFormat="1" ht="84" customHeight="1" x14ac:dyDescent="0.3">
      <c r="A6" s="22">
        <v>2</v>
      </c>
      <c r="B6" s="25" t="s">
        <v>344</v>
      </c>
      <c r="C6" s="25" t="s">
        <v>343</v>
      </c>
      <c r="D6" s="25" t="s">
        <v>343</v>
      </c>
      <c r="E6" s="25" t="s">
        <v>145</v>
      </c>
      <c r="F6" s="25" t="s">
        <v>342</v>
      </c>
      <c r="G6" s="25" t="s">
        <v>341</v>
      </c>
      <c r="H6" s="36" t="s">
        <v>340</v>
      </c>
      <c r="I6" s="65">
        <v>13512254</v>
      </c>
      <c r="J6" s="65">
        <v>487745.83</v>
      </c>
      <c r="K6" s="65">
        <v>14000000</v>
      </c>
      <c r="L6" s="65">
        <v>13512254</v>
      </c>
      <c r="M6" s="65">
        <v>487745.83</v>
      </c>
      <c r="N6" s="21">
        <v>14000000</v>
      </c>
      <c r="O6" s="21" t="s">
        <v>3</v>
      </c>
      <c r="P6" s="21" t="s">
        <v>2</v>
      </c>
      <c r="Q6" s="20" t="s">
        <v>139</v>
      </c>
      <c r="R6" s="316" t="s">
        <v>145</v>
      </c>
      <c r="S6" s="20" t="s">
        <v>262</v>
      </c>
      <c r="T6" s="20"/>
      <c r="U6" s="20"/>
      <c r="V6" s="145"/>
    </row>
    <row r="7" spans="1:22" s="12" customFormat="1" ht="160.94999999999999" customHeight="1" x14ac:dyDescent="0.3">
      <c r="A7" s="22">
        <v>3</v>
      </c>
      <c r="B7" s="20" t="s">
        <v>334</v>
      </c>
      <c r="C7" s="25" t="s">
        <v>333</v>
      </c>
      <c r="D7" s="25" t="s">
        <v>333</v>
      </c>
      <c r="E7" s="351" t="s">
        <v>339</v>
      </c>
      <c r="F7" s="25" t="s">
        <v>338</v>
      </c>
      <c r="G7" s="25" t="s">
        <v>337</v>
      </c>
      <c r="H7" s="22">
        <v>13</v>
      </c>
      <c r="I7" s="60">
        <v>9356038</v>
      </c>
      <c r="J7" s="60">
        <v>1216285</v>
      </c>
      <c r="K7" s="60">
        <v>10575000</v>
      </c>
      <c r="L7" s="60">
        <v>9356038</v>
      </c>
      <c r="M7" s="60">
        <v>1216285</v>
      </c>
      <c r="N7" s="60">
        <v>10575000</v>
      </c>
      <c r="O7" s="21" t="s">
        <v>3</v>
      </c>
      <c r="P7" s="21" t="s">
        <v>2</v>
      </c>
      <c r="Q7" s="20" t="s">
        <v>1</v>
      </c>
      <c r="R7" s="316">
        <v>44986</v>
      </c>
      <c r="S7" s="20" t="s">
        <v>270</v>
      </c>
      <c r="T7" s="20"/>
      <c r="U7" s="20"/>
      <c r="V7" s="145"/>
    </row>
    <row r="8" spans="1:22" s="12" customFormat="1" ht="133.94999999999999" customHeight="1" x14ac:dyDescent="0.3">
      <c r="A8" s="22">
        <v>4</v>
      </c>
      <c r="B8" s="20" t="s">
        <v>334</v>
      </c>
      <c r="C8" s="25" t="s">
        <v>333</v>
      </c>
      <c r="D8" s="25" t="s">
        <v>333</v>
      </c>
      <c r="E8" s="351"/>
      <c r="F8" s="25" t="s">
        <v>336</v>
      </c>
      <c r="G8" s="25" t="s">
        <v>335</v>
      </c>
      <c r="H8" s="22">
        <v>1</v>
      </c>
      <c r="I8" s="60">
        <v>4786232</v>
      </c>
      <c r="J8" s="60">
        <v>622210</v>
      </c>
      <c r="K8" s="60">
        <v>5410000</v>
      </c>
      <c r="L8" s="60">
        <v>4786232</v>
      </c>
      <c r="M8" s="60">
        <v>622210</v>
      </c>
      <c r="N8" s="60">
        <v>5410000</v>
      </c>
      <c r="O8" s="21" t="s">
        <v>3</v>
      </c>
      <c r="P8" s="21" t="s">
        <v>2</v>
      </c>
      <c r="Q8" s="20" t="s">
        <v>1</v>
      </c>
      <c r="R8" s="316">
        <v>44986</v>
      </c>
      <c r="S8" s="20" t="s">
        <v>270</v>
      </c>
      <c r="T8" s="20"/>
      <c r="U8" s="20"/>
      <c r="V8" s="145"/>
    </row>
    <row r="9" spans="1:22" s="12" customFormat="1" ht="215.4" customHeight="1" x14ac:dyDescent="0.3">
      <c r="A9" s="22">
        <v>5</v>
      </c>
      <c r="B9" s="20" t="s">
        <v>334</v>
      </c>
      <c r="C9" s="25" t="s">
        <v>333</v>
      </c>
      <c r="D9" s="25" t="s">
        <v>333</v>
      </c>
      <c r="E9" s="352"/>
      <c r="F9" s="25" t="s">
        <v>332</v>
      </c>
      <c r="G9" s="25" t="s">
        <v>331</v>
      </c>
      <c r="H9" s="22">
        <v>2</v>
      </c>
      <c r="I9" s="60">
        <v>312360</v>
      </c>
      <c r="J9" s="60">
        <v>40607</v>
      </c>
      <c r="K9" s="60">
        <v>355000</v>
      </c>
      <c r="L9" s="60">
        <v>312360</v>
      </c>
      <c r="M9" s="60">
        <v>40607</v>
      </c>
      <c r="N9" s="60">
        <v>355000</v>
      </c>
      <c r="O9" s="21" t="s">
        <v>3</v>
      </c>
      <c r="P9" s="21" t="s">
        <v>2</v>
      </c>
      <c r="Q9" s="20" t="s">
        <v>1</v>
      </c>
      <c r="R9" s="316">
        <v>44986</v>
      </c>
      <c r="S9" s="20" t="s">
        <v>270</v>
      </c>
      <c r="T9" s="20"/>
      <c r="U9" s="20"/>
      <c r="V9" s="145"/>
    </row>
    <row r="10" spans="1:22" s="12" customFormat="1" ht="81.599999999999994" customHeight="1" x14ac:dyDescent="0.3">
      <c r="A10" s="22">
        <v>6</v>
      </c>
      <c r="B10" s="25" t="s">
        <v>277</v>
      </c>
      <c r="C10" s="25" t="s">
        <v>301</v>
      </c>
      <c r="D10" s="25" t="s">
        <v>291</v>
      </c>
      <c r="E10" s="350" t="s">
        <v>330</v>
      </c>
      <c r="F10" s="25" t="s">
        <v>329</v>
      </c>
      <c r="G10" s="25" t="s">
        <v>328</v>
      </c>
      <c r="H10" s="36">
        <v>30</v>
      </c>
      <c r="I10" s="60">
        <v>273178</v>
      </c>
      <c r="J10" s="60">
        <v>35513</v>
      </c>
      <c r="K10" s="60">
        <v>310000</v>
      </c>
      <c r="L10" s="60">
        <v>273178</v>
      </c>
      <c r="M10" s="60">
        <v>35513</v>
      </c>
      <c r="N10" s="60">
        <v>310000</v>
      </c>
      <c r="O10" s="21" t="s">
        <v>3</v>
      </c>
      <c r="P10" s="21" t="s">
        <v>2</v>
      </c>
      <c r="Q10" s="20" t="s">
        <v>1</v>
      </c>
      <c r="R10" s="314">
        <v>44986</v>
      </c>
      <c r="S10" s="20" t="s">
        <v>270</v>
      </c>
      <c r="T10" s="20"/>
      <c r="U10" s="20"/>
      <c r="V10" s="145"/>
    </row>
    <row r="11" spans="1:22" s="12" customFormat="1" ht="124.2" x14ac:dyDescent="0.3">
      <c r="A11" s="22">
        <v>7</v>
      </c>
      <c r="B11" s="25" t="s">
        <v>277</v>
      </c>
      <c r="C11" s="25" t="s">
        <v>301</v>
      </c>
      <c r="D11" s="25" t="s">
        <v>291</v>
      </c>
      <c r="E11" s="351"/>
      <c r="F11" s="25" t="s">
        <v>327</v>
      </c>
      <c r="G11" s="25" t="s">
        <v>326</v>
      </c>
      <c r="H11" s="36">
        <v>60</v>
      </c>
      <c r="I11" s="60">
        <v>88992</v>
      </c>
      <c r="J11" s="60">
        <v>11569</v>
      </c>
      <c r="K11" s="60">
        <v>105000</v>
      </c>
      <c r="L11" s="60">
        <v>88992</v>
      </c>
      <c r="M11" s="60">
        <v>11569</v>
      </c>
      <c r="N11" s="60">
        <v>105000</v>
      </c>
      <c r="O11" s="21" t="s">
        <v>3</v>
      </c>
      <c r="P11" s="21" t="s">
        <v>2</v>
      </c>
      <c r="Q11" s="20" t="s">
        <v>1</v>
      </c>
      <c r="R11" s="314">
        <v>44986</v>
      </c>
      <c r="S11" s="20" t="s">
        <v>270</v>
      </c>
      <c r="T11" s="20"/>
      <c r="U11" s="20"/>
      <c r="V11" s="145"/>
    </row>
    <row r="12" spans="1:22" s="12" customFormat="1" ht="69" x14ac:dyDescent="0.3">
      <c r="A12" s="22">
        <v>8</v>
      </c>
      <c r="B12" s="25" t="s">
        <v>277</v>
      </c>
      <c r="C12" s="25" t="s">
        <v>301</v>
      </c>
      <c r="D12" s="25" t="s">
        <v>291</v>
      </c>
      <c r="E12" s="351"/>
      <c r="F12" s="25" t="s">
        <v>325</v>
      </c>
      <c r="G12" s="25" t="s">
        <v>324</v>
      </c>
      <c r="H12" s="36">
        <v>100</v>
      </c>
      <c r="I12" s="60">
        <v>72100</v>
      </c>
      <c r="J12" s="60">
        <v>9373</v>
      </c>
      <c r="K12" s="60">
        <v>85000</v>
      </c>
      <c r="L12" s="60">
        <v>72100</v>
      </c>
      <c r="M12" s="60">
        <v>9373</v>
      </c>
      <c r="N12" s="60">
        <v>85000</v>
      </c>
      <c r="O12" s="21" t="s">
        <v>3</v>
      </c>
      <c r="P12" s="21" t="s">
        <v>2</v>
      </c>
      <c r="Q12" s="20" t="s">
        <v>1</v>
      </c>
      <c r="R12" s="314">
        <v>44986</v>
      </c>
      <c r="S12" s="20" t="s">
        <v>270</v>
      </c>
      <c r="T12" s="20"/>
      <c r="U12" s="20"/>
      <c r="V12" s="145"/>
    </row>
    <row r="13" spans="1:22" s="12" customFormat="1" ht="96.6" x14ac:dyDescent="0.3">
      <c r="A13" s="22">
        <v>9</v>
      </c>
      <c r="B13" s="25" t="s">
        <v>277</v>
      </c>
      <c r="C13" s="25" t="s">
        <v>301</v>
      </c>
      <c r="D13" s="25" t="s">
        <v>291</v>
      </c>
      <c r="E13" s="351"/>
      <c r="F13" s="25" t="s">
        <v>323</v>
      </c>
      <c r="G13" s="25" t="s">
        <v>322</v>
      </c>
      <c r="H13" s="36">
        <v>50</v>
      </c>
      <c r="I13" s="60">
        <v>182301</v>
      </c>
      <c r="J13" s="60">
        <v>23699</v>
      </c>
      <c r="K13" s="60">
        <v>210000</v>
      </c>
      <c r="L13" s="60">
        <v>182301</v>
      </c>
      <c r="M13" s="60">
        <v>23699</v>
      </c>
      <c r="N13" s="60">
        <v>210000</v>
      </c>
      <c r="O13" s="21" t="s">
        <v>3</v>
      </c>
      <c r="P13" s="21" t="s">
        <v>2</v>
      </c>
      <c r="Q13" s="20" t="s">
        <v>1</v>
      </c>
      <c r="R13" s="314">
        <v>44986</v>
      </c>
      <c r="S13" s="20" t="s">
        <v>270</v>
      </c>
      <c r="T13" s="20"/>
      <c r="U13" s="20"/>
      <c r="V13" s="145"/>
    </row>
    <row r="14" spans="1:22" s="12" customFormat="1" ht="82.8" x14ac:dyDescent="0.3">
      <c r="A14" s="22">
        <v>10</v>
      </c>
      <c r="B14" s="25" t="s">
        <v>277</v>
      </c>
      <c r="C14" s="25" t="s">
        <v>301</v>
      </c>
      <c r="D14" s="25" t="s">
        <v>291</v>
      </c>
      <c r="E14" s="351"/>
      <c r="F14" s="25" t="s">
        <v>321</v>
      </c>
      <c r="G14" s="25" t="s">
        <v>320</v>
      </c>
      <c r="H14" s="36">
        <v>50</v>
      </c>
      <c r="I14" s="60">
        <v>197760</v>
      </c>
      <c r="J14" s="60">
        <v>25709</v>
      </c>
      <c r="K14" s="60">
        <v>225000</v>
      </c>
      <c r="L14" s="60">
        <v>197760</v>
      </c>
      <c r="M14" s="60">
        <v>25709</v>
      </c>
      <c r="N14" s="60">
        <v>225000</v>
      </c>
      <c r="O14" s="21" t="s">
        <v>3</v>
      </c>
      <c r="P14" s="21" t="s">
        <v>2</v>
      </c>
      <c r="Q14" s="20" t="s">
        <v>1</v>
      </c>
      <c r="R14" s="314">
        <v>44986</v>
      </c>
      <c r="S14" s="20" t="s">
        <v>270</v>
      </c>
      <c r="T14" s="20"/>
      <c r="U14" s="20"/>
      <c r="V14" s="145"/>
    </row>
    <row r="15" spans="1:22" s="12" customFormat="1" ht="69" x14ac:dyDescent="0.3">
      <c r="A15" s="22">
        <v>11</v>
      </c>
      <c r="B15" s="25" t="s">
        <v>277</v>
      </c>
      <c r="C15" s="25" t="s">
        <v>301</v>
      </c>
      <c r="D15" s="25" t="s">
        <v>291</v>
      </c>
      <c r="E15" s="351"/>
      <c r="F15" s="25" t="s">
        <v>319</v>
      </c>
      <c r="G15" s="25" t="s">
        <v>318</v>
      </c>
      <c r="H15" s="36">
        <v>15</v>
      </c>
      <c r="I15" s="60">
        <v>154500</v>
      </c>
      <c r="J15" s="60">
        <v>20085</v>
      </c>
      <c r="K15" s="60">
        <v>175000</v>
      </c>
      <c r="L15" s="60">
        <v>154500</v>
      </c>
      <c r="M15" s="60">
        <v>20085</v>
      </c>
      <c r="N15" s="60">
        <v>175000</v>
      </c>
      <c r="O15" s="21" t="s">
        <v>3</v>
      </c>
      <c r="P15" s="21" t="s">
        <v>2</v>
      </c>
      <c r="Q15" s="20" t="s">
        <v>1</v>
      </c>
      <c r="R15" s="314">
        <v>44986</v>
      </c>
      <c r="S15" s="20" t="s">
        <v>270</v>
      </c>
      <c r="T15" s="20"/>
      <c r="U15" s="20"/>
      <c r="V15" s="145"/>
    </row>
    <row r="16" spans="1:22" s="12" customFormat="1" ht="96.6" x14ac:dyDescent="0.3">
      <c r="A16" s="22">
        <v>12</v>
      </c>
      <c r="B16" s="25" t="s">
        <v>277</v>
      </c>
      <c r="C16" s="25" t="s">
        <v>301</v>
      </c>
      <c r="D16" s="25" t="s">
        <v>291</v>
      </c>
      <c r="E16" s="351"/>
      <c r="F16" s="25" t="s">
        <v>317</v>
      </c>
      <c r="G16" s="25" t="s">
        <v>316</v>
      </c>
      <c r="H16" s="36">
        <v>30</v>
      </c>
      <c r="I16" s="60">
        <v>463500</v>
      </c>
      <c r="J16" s="60">
        <v>60255</v>
      </c>
      <c r="K16" s="60">
        <v>525000</v>
      </c>
      <c r="L16" s="60">
        <v>463500</v>
      </c>
      <c r="M16" s="60">
        <v>60255</v>
      </c>
      <c r="N16" s="60">
        <v>525000</v>
      </c>
      <c r="O16" s="21" t="s">
        <v>3</v>
      </c>
      <c r="P16" s="21" t="s">
        <v>2</v>
      </c>
      <c r="Q16" s="20" t="s">
        <v>1</v>
      </c>
      <c r="R16" s="314">
        <v>44986</v>
      </c>
      <c r="S16" s="20" t="s">
        <v>270</v>
      </c>
      <c r="T16" s="20"/>
      <c r="U16" s="20"/>
      <c r="V16" s="145"/>
    </row>
    <row r="17" spans="1:22" s="12" customFormat="1" ht="41.4" x14ac:dyDescent="0.3">
      <c r="A17" s="22">
        <v>13</v>
      </c>
      <c r="B17" s="25" t="s">
        <v>277</v>
      </c>
      <c r="C17" s="25" t="s">
        <v>301</v>
      </c>
      <c r="D17" s="25" t="s">
        <v>291</v>
      </c>
      <c r="E17" s="351"/>
      <c r="F17" s="25" t="s">
        <v>315</v>
      </c>
      <c r="G17" s="25" t="s">
        <v>314</v>
      </c>
      <c r="H17" s="36">
        <v>30</v>
      </c>
      <c r="I17" s="60">
        <v>894864</v>
      </c>
      <c r="J17" s="60">
        <v>116332</v>
      </c>
      <c r="K17" s="60">
        <v>1015000</v>
      </c>
      <c r="L17" s="60">
        <v>894864</v>
      </c>
      <c r="M17" s="60">
        <v>116332</v>
      </c>
      <c r="N17" s="60">
        <v>1015000</v>
      </c>
      <c r="O17" s="21" t="s">
        <v>3</v>
      </c>
      <c r="P17" s="21" t="s">
        <v>2</v>
      </c>
      <c r="Q17" s="20" t="s">
        <v>1</v>
      </c>
      <c r="R17" s="314">
        <v>44986</v>
      </c>
      <c r="S17" s="20" t="s">
        <v>270</v>
      </c>
      <c r="T17" s="20"/>
      <c r="U17" s="20"/>
      <c r="V17" s="145"/>
    </row>
    <row r="18" spans="1:22" s="12" customFormat="1" ht="82.8" x14ac:dyDescent="0.3">
      <c r="A18" s="22">
        <v>14</v>
      </c>
      <c r="B18" s="25" t="s">
        <v>277</v>
      </c>
      <c r="C18" s="25" t="s">
        <v>301</v>
      </c>
      <c r="D18" s="25" t="s">
        <v>291</v>
      </c>
      <c r="E18" s="351"/>
      <c r="F18" s="25" t="s">
        <v>313</v>
      </c>
      <c r="G18" s="25" t="s">
        <v>312</v>
      </c>
      <c r="H18" s="36">
        <v>30</v>
      </c>
      <c r="I18" s="60">
        <v>231750</v>
      </c>
      <c r="J18" s="60">
        <v>30128</v>
      </c>
      <c r="K18" s="60">
        <v>265000</v>
      </c>
      <c r="L18" s="60">
        <v>231750</v>
      </c>
      <c r="M18" s="60">
        <v>30128</v>
      </c>
      <c r="N18" s="60">
        <v>265000</v>
      </c>
      <c r="O18" s="21" t="s">
        <v>3</v>
      </c>
      <c r="P18" s="21" t="s">
        <v>2</v>
      </c>
      <c r="Q18" s="20" t="s">
        <v>1</v>
      </c>
      <c r="R18" s="314">
        <v>44986</v>
      </c>
      <c r="S18" s="20" t="s">
        <v>270</v>
      </c>
      <c r="T18" s="20"/>
      <c r="U18" s="20"/>
      <c r="V18" s="145"/>
    </row>
    <row r="19" spans="1:22" s="12" customFormat="1" ht="82.8" x14ac:dyDescent="0.3">
      <c r="A19" s="22">
        <v>15</v>
      </c>
      <c r="B19" s="25" t="s">
        <v>277</v>
      </c>
      <c r="C19" s="25" t="s">
        <v>301</v>
      </c>
      <c r="D19" s="25" t="s">
        <v>291</v>
      </c>
      <c r="E19" s="351"/>
      <c r="F19" s="25" t="s">
        <v>311</v>
      </c>
      <c r="G19" s="25" t="s">
        <v>310</v>
      </c>
      <c r="H19" s="36">
        <v>60</v>
      </c>
      <c r="I19" s="60">
        <v>679800</v>
      </c>
      <c r="J19" s="60">
        <v>88374</v>
      </c>
      <c r="K19" s="60">
        <v>770000</v>
      </c>
      <c r="L19" s="60">
        <v>679800</v>
      </c>
      <c r="M19" s="60">
        <v>88374</v>
      </c>
      <c r="N19" s="60">
        <v>770000</v>
      </c>
      <c r="O19" s="21" t="s">
        <v>3</v>
      </c>
      <c r="P19" s="21" t="s">
        <v>2</v>
      </c>
      <c r="Q19" s="20" t="s">
        <v>1</v>
      </c>
      <c r="R19" s="314">
        <v>44986</v>
      </c>
      <c r="S19" s="20" t="s">
        <v>270</v>
      </c>
      <c r="T19" s="20"/>
      <c r="U19" s="20"/>
      <c r="V19" s="145"/>
    </row>
    <row r="20" spans="1:22" s="12" customFormat="1" ht="82.8" x14ac:dyDescent="0.3">
      <c r="A20" s="22">
        <v>16</v>
      </c>
      <c r="B20" s="25" t="s">
        <v>277</v>
      </c>
      <c r="C20" s="25" t="s">
        <v>301</v>
      </c>
      <c r="D20" s="25" t="s">
        <v>291</v>
      </c>
      <c r="E20" s="351"/>
      <c r="F20" s="25" t="s">
        <v>309</v>
      </c>
      <c r="G20" s="25" t="s">
        <v>308</v>
      </c>
      <c r="H20" s="36">
        <v>60</v>
      </c>
      <c r="I20" s="60">
        <v>154500</v>
      </c>
      <c r="J20" s="60">
        <v>20085</v>
      </c>
      <c r="K20" s="60">
        <v>175000</v>
      </c>
      <c r="L20" s="60">
        <v>156000</v>
      </c>
      <c r="M20" s="60">
        <v>20280</v>
      </c>
      <c r="N20" s="60">
        <v>175000</v>
      </c>
      <c r="O20" s="21" t="s">
        <v>3</v>
      </c>
      <c r="P20" s="21" t="s">
        <v>2</v>
      </c>
      <c r="Q20" s="20" t="s">
        <v>1</v>
      </c>
      <c r="R20" s="314">
        <v>44986</v>
      </c>
      <c r="S20" s="20" t="s">
        <v>270</v>
      </c>
      <c r="T20" s="20"/>
      <c r="U20" s="20"/>
      <c r="V20" s="145"/>
    </row>
    <row r="21" spans="1:22" s="12" customFormat="1" ht="55.2" x14ac:dyDescent="0.3">
      <c r="A21" s="22">
        <v>17</v>
      </c>
      <c r="B21" s="25" t="s">
        <v>277</v>
      </c>
      <c r="C21" s="25" t="s">
        <v>301</v>
      </c>
      <c r="D21" s="25" t="s">
        <v>291</v>
      </c>
      <c r="E21" s="351"/>
      <c r="F21" s="25" t="s">
        <v>307</v>
      </c>
      <c r="G21" s="25" t="s">
        <v>306</v>
      </c>
      <c r="H21" s="36">
        <v>30</v>
      </c>
      <c r="I21" s="60">
        <v>108768</v>
      </c>
      <c r="J21" s="60">
        <v>14140</v>
      </c>
      <c r="K21" s="60">
        <v>125000</v>
      </c>
      <c r="L21" s="60">
        <v>108768</v>
      </c>
      <c r="M21" s="60">
        <v>14140</v>
      </c>
      <c r="N21" s="60">
        <v>125000</v>
      </c>
      <c r="O21" s="21" t="s">
        <v>3</v>
      </c>
      <c r="P21" s="21" t="s">
        <v>2</v>
      </c>
      <c r="Q21" s="20" t="s">
        <v>1</v>
      </c>
      <c r="R21" s="314">
        <v>44986</v>
      </c>
      <c r="S21" s="20" t="s">
        <v>270</v>
      </c>
      <c r="T21" s="20"/>
      <c r="U21" s="20"/>
      <c r="V21" s="145"/>
    </row>
    <row r="22" spans="1:22" s="12" customFormat="1" ht="69" x14ac:dyDescent="0.3">
      <c r="A22" s="22">
        <v>18</v>
      </c>
      <c r="B22" s="25" t="s">
        <v>277</v>
      </c>
      <c r="C22" s="25" t="s">
        <v>301</v>
      </c>
      <c r="D22" s="25" t="s">
        <v>291</v>
      </c>
      <c r="E22" s="351"/>
      <c r="F22" s="25" t="s">
        <v>305</v>
      </c>
      <c r="G22" s="25" t="s">
        <v>304</v>
      </c>
      <c r="H22" s="36">
        <v>30</v>
      </c>
      <c r="I22" s="60">
        <v>108768</v>
      </c>
      <c r="J22" s="60">
        <v>14140</v>
      </c>
      <c r="K22" s="60">
        <v>125000</v>
      </c>
      <c r="L22" s="60">
        <v>108768</v>
      </c>
      <c r="M22" s="60">
        <v>14140</v>
      </c>
      <c r="N22" s="60">
        <v>125000</v>
      </c>
      <c r="O22" s="21" t="s">
        <v>3</v>
      </c>
      <c r="P22" s="21" t="s">
        <v>2</v>
      </c>
      <c r="Q22" s="20" t="s">
        <v>1</v>
      </c>
      <c r="R22" s="314">
        <v>44986</v>
      </c>
      <c r="S22" s="20" t="s">
        <v>270</v>
      </c>
      <c r="T22" s="20"/>
      <c r="U22" s="20"/>
      <c r="V22" s="145"/>
    </row>
    <row r="23" spans="1:22" s="12" customFormat="1" ht="69" x14ac:dyDescent="0.3">
      <c r="A23" s="22">
        <v>19</v>
      </c>
      <c r="B23" s="25" t="s">
        <v>277</v>
      </c>
      <c r="C23" s="25" t="s">
        <v>301</v>
      </c>
      <c r="D23" s="25" t="s">
        <v>291</v>
      </c>
      <c r="E23" s="351"/>
      <c r="F23" s="25" t="s">
        <v>303</v>
      </c>
      <c r="G23" s="25" t="s">
        <v>302</v>
      </c>
      <c r="H23" s="36">
        <v>10</v>
      </c>
      <c r="I23" s="60">
        <v>61800</v>
      </c>
      <c r="J23" s="60">
        <v>8034</v>
      </c>
      <c r="K23" s="60">
        <v>70000</v>
      </c>
      <c r="L23" s="60">
        <v>61800</v>
      </c>
      <c r="M23" s="60">
        <v>8034</v>
      </c>
      <c r="N23" s="60">
        <v>70000</v>
      </c>
      <c r="O23" s="21" t="s">
        <v>3</v>
      </c>
      <c r="P23" s="21" t="s">
        <v>2</v>
      </c>
      <c r="Q23" s="20" t="s">
        <v>1</v>
      </c>
      <c r="R23" s="314">
        <v>44986</v>
      </c>
      <c r="S23" s="20" t="s">
        <v>270</v>
      </c>
      <c r="T23" s="20"/>
      <c r="U23" s="20"/>
      <c r="V23" s="145"/>
    </row>
    <row r="24" spans="1:22" s="12" customFormat="1" ht="110.4" x14ac:dyDescent="0.3">
      <c r="A24" s="22">
        <v>20</v>
      </c>
      <c r="B24" s="25" t="s">
        <v>277</v>
      </c>
      <c r="C24" s="25" t="s">
        <v>301</v>
      </c>
      <c r="D24" s="25" t="s">
        <v>291</v>
      </c>
      <c r="E24" s="351"/>
      <c r="F24" s="25" t="s">
        <v>300</v>
      </c>
      <c r="G24" s="25" t="s">
        <v>299</v>
      </c>
      <c r="H24" s="36">
        <v>3</v>
      </c>
      <c r="I24" s="60">
        <v>32785</v>
      </c>
      <c r="J24" s="60">
        <v>4262</v>
      </c>
      <c r="K24" s="60">
        <v>40000</v>
      </c>
      <c r="L24" s="60">
        <v>32785</v>
      </c>
      <c r="M24" s="60">
        <v>4262</v>
      </c>
      <c r="N24" s="60">
        <v>40000</v>
      </c>
      <c r="O24" s="21" t="s">
        <v>3</v>
      </c>
      <c r="P24" s="21" t="s">
        <v>2</v>
      </c>
      <c r="Q24" s="20" t="s">
        <v>1</v>
      </c>
      <c r="R24" s="314">
        <v>44986</v>
      </c>
      <c r="S24" s="20" t="s">
        <v>270</v>
      </c>
      <c r="T24" s="20"/>
      <c r="U24" s="20"/>
      <c r="V24" s="145"/>
    </row>
    <row r="25" spans="1:22" s="12" customFormat="1" ht="82.8" x14ac:dyDescent="0.3">
      <c r="A25" s="22">
        <v>21</v>
      </c>
      <c r="B25" s="25" t="s">
        <v>277</v>
      </c>
      <c r="C25" s="25" t="s">
        <v>298</v>
      </c>
      <c r="D25" s="25" t="s">
        <v>291</v>
      </c>
      <c r="E25" s="351"/>
      <c r="F25" s="25" t="s">
        <v>297</v>
      </c>
      <c r="G25" s="25" t="s">
        <v>296</v>
      </c>
      <c r="H25" s="22">
        <v>12</v>
      </c>
      <c r="I25" s="60">
        <v>427678</v>
      </c>
      <c r="J25" s="60">
        <v>55598</v>
      </c>
      <c r="K25" s="60">
        <v>485000</v>
      </c>
      <c r="L25" s="60">
        <v>427678</v>
      </c>
      <c r="M25" s="60">
        <v>55598</v>
      </c>
      <c r="N25" s="60">
        <v>485000</v>
      </c>
      <c r="O25" s="21" t="s">
        <v>3</v>
      </c>
      <c r="P25" s="21" t="s">
        <v>2</v>
      </c>
      <c r="Q25" s="20" t="s">
        <v>1</v>
      </c>
      <c r="R25" s="314">
        <v>44986</v>
      </c>
      <c r="S25" s="20" t="s">
        <v>270</v>
      </c>
      <c r="T25" s="20"/>
      <c r="U25" s="20"/>
      <c r="V25" s="145"/>
    </row>
    <row r="26" spans="1:22" s="12" customFormat="1" ht="82.8" x14ac:dyDescent="0.3">
      <c r="A26" s="22">
        <v>22</v>
      </c>
      <c r="B26" s="25" t="s">
        <v>277</v>
      </c>
      <c r="C26" s="25" t="s">
        <v>295</v>
      </c>
      <c r="D26" s="25" t="s">
        <v>291</v>
      </c>
      <c r="E26" s="352"/>
      <c r="F26" s="25" t="s">
        <v>294</v>
      </c>
      <c r="G26" s="25" t="s">
        <v>293</v>
      </c>
      <c r="H26" s="36">
        <v>1</v>
      </c>
      <c r="I26" s="60">
        <v>164399</v>
      </c>
      <c r="J26" s="60">
        <v>21372</v>
      </c>
      <c r="K26" s="60">
        <v>190000</v>
      </c>
      <c r="L26" s="60">
        <v>164399</v>
      </c>
      <c r="M26" s="60">
        <v>21372</v>
      </c>
      <c r="N26" s="60">
        <v>190000</v>
      </c>
      <c r="O26" s="21" t="s">
        <v>3</v>
      </c>
      <c r="P26" s="21" t="s">
        <v>2</v>
      </c>
      <c r="Q26" s="20" t="s">
        <v>1</v>
      </c>
      <c r="R26" s="314">
        <v>44986</v>
      </c>
      <c r="S26" s="20" t="s">
        <v>270</v>
      </c>
      <c r="T26" s="20"/>
      <c r="U26" s="20"/>
      <c r="V26" s="145"/>
    </row>
    <row r="27" spans="1:22" s="12" customFormat="1" ht="153.6" customHeight="1" x14ac:dyDescent="0.3">
      <c r="A27" s="22">
        <v>23</v>
      </c>
      <c r="B27" s="25" t="s">
        <v>277</v>
      </c>
      <c r="C27" s="25" t="s">
        <v>292</v>
      </c>
      <c r="D27" s="25" t="s">
        <v>291</v>
      </c>
      <c r="E27" s="25" t="s">
        <v>290</v>
      </c>
      <c r="F27" s="20" t="s">
        <v>289</v>
      </c>
      <c r="G27" s="25" t="s">
        <v>288</v>
      </c>
      <c r="H27" s="22">
        <v>4</v>
      </c>
      <c r="I27" s="60">
        <v>355505</v>
      </c>
      <c r="J27" s="60">
        <v>46216</v>
      </c>
      <c r="K27" s="60">
        <v>405000</v>
      </c>
      <c r="L27" s="60">
        <v>355505</v>
      </c>
      <c r="M27" s="60">
        <v>46216</v>
      </c>
      <c r="N27" s="60">
        <v>405000</v>
      </c>
      <c r="O27" s="21" t="s">
        <v>3</v>
      </c>
      <c r="P27" s="21" t="s">
        <v>2</v>
      </c>
      <c r="Q27" s="20" t="s">
        <v>1</v>
      </c>
      <c r="R27" s="314">
        <v>44986</v>
      </c>
      <c r="S27" s="20" t="s">
        <v>270</v>
      </c>
      <c r="T27" s="20"/>
      <c r="U27" s="20"/>
      <c r="V27" s="145"/>
    </row>
    <row r="28" spans="1:22" s="12" customFormat="1" ht="207" x14ac:dyDescent="0.3">
      <c r="A28" s="22">
        <v>24</v>
      </c>
      <c r="B28" s="25" t="s">
        <v>277</v>
      </c>
      <c r="C28" s="25" t="s">
        <v>276</v>
      </c>
      <c r="D28" s="25" t="s">
        <v>276</v>
      </c>
      <c r="E28" s="350" t="s">
        <v>287</v>
      </c>
      <c r="F28" s="25" t="s">
        <v>286</v>
      </c>
      <c r="G28" s="25" t="s">
        <v>278</v>
      </c>
      <c r="H28" s="22">
        <v>2</v>
      </c>
      <c r="I28" s="60">
        <v>822000</v>
      </c>
      <c r="J28" s="60">
        <v>106860</v>
      </c>
      <c r="K28" s="60">
        <v>930000</v>
      </c>
      <c r="L28" s="60">
        <v>822000</v>
      </c>
      <c r="M28" s="60">
        <v>106860</v>
      </c>
      <c r="N28" s="60">
        <v>930000</v>
      </c>
      <c r="O28" s="21" t="s">
        <v>3</v>
      </c>
      <c r="P28" s="21" t="s">
        <v>2</v>
      </c>
      <c r="Q28" s="20" t="s">
        <v>1</v>
      </c>
      <c r="R28" s="314">
        <v>44986</v>
      </c>
      <c r="S28" s="41" t="s">
        <v>270</v>
      </c>
      <c r="T28" s="19"/>
      <c r="U28" s="20"/>
      <c r="V28" s="145"/>
    </row>
    <row r="29" spans="1:22" s="12" customFormat="1" ht="207" x14ac:dyDescent="0.3">
      <c r="A29" s="22">
        <v>25</v>
      </c>
      <c r="B29" s="25" t="s">
        <v>277</v>
      </c>
      <c r="C29" s="25" t="s">
        <v>276</v>
      </c>
      <c r="D29" s="25" t="s">
        <v>276</v>
      </c>
      <c r="E29" s="351"/>
      <c r="F29" s="25" t="s">
        <v>285</v>
      </c>
      <c r="G29" s="25" t="s">
        <v>278</v>
      </c>
      <c r="H29" s="22">
        <v>2</v>
      </c>
      <c r="I29" s="60">
        <v>131521</v>
      </c>
      <c r="J29" s="60">
        <v>17098</v>
      </c>
      <c r="K29" s="60">
        <v>150000</v>
      </c>
      <c r="L29" s="60">
        <v>131521</v>
      </c>
      <c r="M29" s="60">
        <v>17098</v>
      </c>
      <c r="N29" s="60">
        <v>150000</v>
      </c>
      <c r="O29" s="21" t="s">
        <v>3</v>
      </c>
      <c r="P29" s="21" t="s">
        <v>2</v>
      </c>
      <c r="Q29" s="20" t="s">
        <v>1</v>
      </c>
      <c r="R29" s="314">
        <v>44986</v>
      </c>
      <c r="S29" s="41" t="s">
        <v>270</v>
      </c>
      <c r="T29" s="19"/>
      <c r="U29" s="20"/>
      <c r="V29" s="145"/>
    </row>
    <row r="30" spans="1:22" s="12" customFormat="1" ht="207" x14ac:dyDescent="0.3">
      <c r="A30" s="22">
        <v>26</v>
      </c>
      <c r="B30" s="25" t="s">
        <v>277</v>
      </c>
      <c r="C30" s="25" t="s">
        <v>276</v>
      </c>
      <c r="D30" s="25" t="s">
        <v>276</v>
      </c>
      <c r="E30" s="351"/>
      <c r="F30" s="25" t="s">
        <v>284</v>
      </c>
      <c r="G30" s="25" t="s">
        <v>278</v>
      </c>
      <c r="H30" s="22">
        <v>1</v>
      </c>
      <c r="I30" s="60">
        <v>2055000</v>
      </c>
      <c r="J30" s="60">
        <v>267150</v>
      </c>
      <c r="K30" s="60">
        <v>2325000</v>
      </c>
      <c r="L30" s="60">
        <v>2055000</v>
      </c>
      <c r="M30" s="60">
        <v>267150</v>
      </c>
      <c r="N30" s="60">
        <v>2325000</v>
      </c>
      <c r="O30" s="21" t="s">
        <v>3</v>
      </c>
      <c r="P30" s="21" t="s">
        <v>2</v>
      </c>
      <c r="Q30" s="20" t="s">
        <v>1</v>
      </c>
      <c r="R30" s="314">
        <v>44986</v>
      </c>
      <c r="S30" s="41" t="s">
        <v>270</v>
      </c>
      <c r="T30" s="19"/>
      <c r="U30" s="20"/>
      <c r="V30" s="145"/>
    </row>
    <row r="31" spans="1:22" s="12" customFormat="1" ht="207" x14ac:dyDescent="0.3">
      <c r="A31" s="22">
        <v>27</v>
      </c>
      <c r="B31" s="25" t="s">
        <v>277</v>
      </c>
      <c r="C31" s="25" t="s">
        <v>276</v>
      </c>
      <c r="D31" s="25" t="s">
        <v>276</v>
      </c>
      <c r="E31" s="351"/>
      <c r="F31" s="25" t="s">
        <v>283</v>
      </c>
      <c r="G31" s="25" t="s">
        <v>278</v>
      </c>
      <c r="H31" s="22">
        <v>1</v>
      </c>
      <c r="I31" s="60">
        <v>5964980</v>
      </c>
      <c r="J31" s="60">
        <v>775447</v>
      </c>
      <c r="K31" s="60">
        <v>6745000</v>
      </c>
      <c r="L31" s="60">
        <v>5964980</v>
      </c>
      <c r="M31" s="60">
        <v>775447</v>
      </c>
      <c r="N31" s="60">
        <v>6745000</v>
      </c>
      <c r="O31" s="21" t="s">
        <v>3</v>
      </c>
      <c r="P31" s="21" t="s">
        <v>2</v>
      </c>
      <c r="Q31" s="20" t="s">
        <v>1</v>
      </c>
      <c r="R31" s="314">
        <v>44986</v>
      </c>
      <c r="S31" s="41" t="s">
        <v>270</v>
      </c>
      <c r="T31" s="19"/>
      <c r="U31" s="20"/>
      <c r="V31" s="145"/>
    </row>
    <row r="32" spans="1:22" s="12" customFormat="1" ht="207" x14ac:dyDescent="0.3">
      <c r="A32" s="22">
        <v>28</v>
      </c>
      <c r="B32" s="25" t="s">
        <v>277</v>
      </c>
      <c r="C32" s="25" t="s">
        <v>276</v>
      </c>
      <c r="D32" s="25" t="s">
        <v>276</v>
      </c>
      <c r="E32" s="351"/>
      <c r="F32" s="25" t="s">
        <v>282</v>
      </c>
      <c r="G32" s="25" t="s">
        <v>278</v>
      </c>
      <c r="H32" s="22">
        <v>1</v>
      </c>
      <c r="I32" s="60">
        <v>293180</v>
      </c>
      <c r="J32" s="60">
        <v>38114</v>
      </c>
      <c r="K32" s="60">
        <v>335000</v>
      </c>
      <c r="L32" s="60">
        <v>293180</v>
      </c>
      <c r="M32" s="60">
        <v>38114</v>
      </c>
      <c r="N32" s="60">
        <v>335000</v>
      </c>
      <c r="O32" s="21" t="s">
        <v>3</v>
      </c>
      <c r="P32" s="21" t="s">
        <v>2</v>
      </c>
      <c r="Q32" s="20" t="s">
        <v>1</v>
      </c>
      <c r="R32" s="314">
        <v>44986</v>
      </c>
      <c r="S32" s="41" t="s">
        <v>270</v>
      </c>
      <c r="T32" s="19"/>
      <c r="U32" s="20"/>
      <c r="V32" s="145"/>
    </row>
    <row r="33" spans="1:22" s="12" customFormat="1" ht="207" x14ac:dyDescent="0.3">
      <c r="A33" s="22">
        <v>29</v>
      </c>
      <c r="B33" s="25" t="s">
        <v>277</v>
      </c>
      <c r="C33" s="25" t="s">
        <v>276</v>
      </c>
      <c r="D33" s="25" t="s">
        <v>276</v>
      </c>
      <c r="E33" s="351"/>
      <c r="F33" s="25" t="s">
        <v>281</v>
      </c>
      <c r="G33" s="25" t="s">
        <v>278</v>
      </c>
      <c r="H33" s="22">
        <v>1</v>
      </c>
      <c r="I33" s="60">
        <v>160975</v>
      </c>
      <c r="J33" s="60">
        <v>20926</v>
      </c>
      <c r="K33" s="60">
        <v>185000</v>
      </c>
      <c r="L33" s="60">
        <v>160975</v>
      </c>
      <c r="M33" s="60">
        <v>20926</v>
      </c>
      <c r="N33" s="60">
        <v>185000</v>
      </c>
      <c r="O33" s="21" t="s">
        <v>3</v>
      </c>
      <c r="P33" s="21" t="s">
        <v>2</v>
      </c>
      <c r="Q33" s="20" t="s">
        <v>1</v>
      </c>
      <c r="R33" s="314">
        <v>44986</v>
      </c>
      <c r="S33" s="41" t="s">
        <v>270</v>
      </c>
      <c r="T33" s="19"/>
      <c r="U33" s="20"/>
      <c r="V33" s="145"/>
    </row>
    <row r="34" spans="1:22" s="12" customFormat="1" ht="207" x14ac:dyDescent="0.3">
      <c r="A34" s="22">
        <v>30</v>
      </c>
      <c r="B34" s="25" t="s">
        <v>277</v>
      </c>
      <c r="C34" s="25" t="s">
        <v>276</v>
      </c>
      <c r="D34" s="25" t="s">
        <v>276</v>
      </c>
      <c r="E34" s="351"/>
      <c r="F34" s="25" t="s">
        <v>280</v>
      </c>
      <c r="G34" s="25" t="s">
        <v>278</v>
      </c>
      <c r="H34" s="22">
        <v>1</v>
      </c>
      <c r="I34" s="60">
        <v>41100</v>
      </c>
      <c r="J34" s="60">
        <v>5343</v>
      </c>
      <c r="K34" s="60">
        <v>50000</v>
      </c>
      <c r="L34" s="60">
        <v>41100</v>
      </c>
      <c r="M34" s="60">
        <v>5343</v>
      </c>
      <c r="N34" s="60">
        <v>50000</v>
      </c>
      <c r="O34" s="21" t="s">
        <v>3</v>
      </c>
      <c r="P34" s="21" t="s">
        <v>2</v>
      </c>
      <c r="Q34" s="20" t="s">
        <v>1</v>
      </c>
      <c r="R34" s="314">
        <v>44986</v>
      </c>
      <c r="S34" s="41" t="s">
        <v>270</v>
      </c>
      <c r="T34" s="19"/>
      <c r="U34" s="20"/>
      <c r="V34" s="145"/>
    </row>
    <row r="35" spans="1:22" s="12" customFormat="1" ht="207" x14ac:dyDescent="0.3">
      <c r="A35" s="22">
        <v>31</v>
      </c>
      <c r="B35" s="25" t="s">
        <v>277</v>
      </c>
      <c r="C35" s="25" t="s">
        <v>276</v>
      </c>
      <c r="D35" s="25" t="s">
        <v>276</v>
      </c>
      <c r="E35" s="351"/>
      <c r="F35" s="25" t="s">
        <v>279</v>
      </c>
      <c r="G35" s="25" t="s">
        <v>278</v>
      </c>
      <c r="H35" s="22">
        <v>1</v>
      </c>
      <c r="I35" s="60">
        <v>68500</v>
      </c>
      <c r="J35" s="60">
        <v>8905</v>
      </c>
      <c r="K35" s="60">
        <v>80000</v>
      </c>
      <c r="L35" s="60">
        <v>68500</v>
      </c>
      <c r="M35" s="60">
        <v>8905</v>
      </c>
      <c r="N35" s="60">
        <v>80000</v>
      </c>
      <c r="O35" s="21" t="s">
        <v>3</v>
      </c>
      <c r="P35" s="21" t="s">
        <v>2</v>
      </c>
      <c r="Q35" s="20" t="s">
        <v>1</v>
      </c>
      <c r="R35" s="314">
        <v>44986</v>
      </c>
      <c r="S35" s="41" t="s">
        <v>270</v>
      </c>
      <c r="T35" s="19"/>
      <c r="U35" s="20"/>
      <c r="V35" s="145"/>
    </row>
    <row r="36" spans="1:22" s="12" customFormat="1" ht="179.4" x14ac:dyDescent="0.3">
      <c r="A36" s="22">
        <v>32</v>
      </c>
      <c r="B36" s="43" t="s">
        <v>277</v>
      </c>
      <c r="C36" s="43" t="s">
        <v>276</v>
      </c>
      <c r="D36" s="43" t="s">
        <v>276</v>
      </c>
      <c r="E36" s="352"/>
      <c r="F36" s="43" t="s">
        <v>275</v>
      </c>
      <c r="G36" s="43" t="s">
        <v>274</v>
      </c>
      <c r="H36" s="64">
        <v>1</v>
      </c>
      <c r="I36" s="60">
        <v>267800</v>
      </c>
      <c r="J36" s="60">
        <v>34814</v>
      </c>
      <c r="K36" s="60">
        <v>305000</v>
      </c>
      <c r="L36" s="60">
        <v>267800</v>
      </c>
      <c r="M36" s="60">
        <v>34814</v>
      </c>
      <c r="N36" s="60">
        <v>305000</v>
      </c>
      <c r="O36" s="59" t="s">
        <v>3</v>
      </c>
      <c r="P36" s="59" t="s">
        <v>2</v>
      </c>
      <c r="Q36" s="30" t="s">
        <v>1</v>
      </c>
      <c r="R36" s="315">
        <v>44986</v>
      </c>
      <c r="S36" s="63" t="s">
        <v>270</v>
      </c>
      <c r="T36" s="57"/>
      <c r="U36" s="30"/>
      <c r="V36" s="145"/>
    </row>
    <row r="37" spans="1:22" s="12" customFormat="1" ht="111" customHeight="1" x14ac:dyDescent="0.3">
      <c r="A37" s="22">
        <v>33</v>
      </c>
      <c r="B37" s="62" t="s">
        <v>266</v>
      </c>
      <c r="C37" s="61" t="s">
        <v>266</v>
      </c>
      <c r="D37" s="61" t="s">
        <v>266</v>
      </c>
      <c r="E37" s="353" t="s">
        <v>273</v>
      </c>
      <c r="F37" s="22" t="s">
        <v>272</v>
      </c>
      <c r="G37" s="25" t="s">
        <v>271</v>
      </c>
      <c r="H37" s="64">
        <v>7</v>
      </c>
      <c r="I37" s="60">
        <v>2295804</v>
      </c>
      <c r="J37" s="60">
        <v>298454</v>
      </c>
      <c r="K37" s="60">
        <v>2595000</v>
      </c>
      <c r="L37" s="60">
        <v>2295804</v>
      </c>
      <c r="M37" s="60">
        <v>298454</v>
      </c>
      <c r="N37" s="60">
        <v>2595000</v>
      </c>
      <c r="O37" s="59" t="s">
        <v>3</v>
      </c>
      <c r="P37" s="59" t="s">
        <v>2</v>
      </c>
      <c r="Q37" s="30" t="s">
        <v>1</v>
      </c>
      <c r="R37" s="315">
        <v>44986</v>
      </c>
      <c r="S37" s="63" t="s">
        <v>270</v>
      </c>
      <c r="T37" s="57"/>
      <c r="U37" s="30"/>
      <c r="V37" s="145"/>
    </row>
    <row r="38" spans="1:22" s="12" customFormat="1" ht="108" customHeight="1" x14ac:dyDescent="0.3">
      <c r="A38" s="22">
        <v>34</v>
      </c>
      <c r="B38" s="62" t="s">
        <v>266</v>
      </c>
      <c r="C38" s="61" t="s">
        <v>266</v>
      </c>
      <c r="D38" s="61" t="s">
        <v>266</v>
      </c>
      <c r="E38" s="353"/>
      <c r="F38" s="25" t="s">
        <v>269</v>
      </c>
      <c r="G38" s="23" t="s">
        <v>268</v>
      </c>
      <c r="H38" s="44" t="s">
        <v>267</v>
      </c>
      <c r="I38" s="60">
        <v>526931594</v>
      </c>
      <c r="J38" s="60">
        <v>68501107</v>
      </c>
      <c r="K38" s="60">
        <v>595435000</v>
      </c>
      <c r="L38" s="60">
        <v>526931594</v>
      </c>
      <c r="M38" s="60">
        <v>68501107</v>
      </c>
      <c r="N38" s="60">
        <v>595435000</v>
      </c>
      <c r="O38" s="59" t="s">
        <v>146</v>
      </c>
      <c r="P38" s="58" t="s">
        <v>2</v>
      </c>
      <c r="Q38" s="41" t="s">
        <v>139</v>
      </c>
      <c r="R38" s="316" t="s">
        <v>145</v>
      </c>
      <c r="S38" s="25" t="s">
        <v>262</v>
      </c>
      <c r="T38" s="57"/>
      <c r="U38" s="30"/>
      <c r="V38" s="145"/>
    </row>
    <row r="39" spans="1:22" s="12" customFormat="1" ht="151.80000000000001" x14ac:dyDescent="0.3">
      <c r="A39" s="22">
        <v>35</v>
      </c>
      <c r="B39" s="62" t="s">
        <v>266</v>
      </c>
      <c r="C39" s="61" t="s">
        <v>266</v>
      </c>
      <c r="D39" s="61" t="s">
        <v>266</v>
      </c>
      <c r="E39" s="353"/>
      <c r="F39" s="25" t="s">
        <v>265</v>
      </c>
      <c r="G39" s="23" t="s">
        <v>264</v>
      </c>
      <c r="H39" s="44" t="s">
        <v>263</v>
      </c>
      <c r="I39" s="60">
        <v>140733857</v>
      </c>
      <c r="J39" s="60">
        <v>18295401</v>
      </c>
      <c r="K39" s="60">
        <v>159030000</v>
      </c>
      <c r="L39" s="60">
        <v>140733857</v>
      </c>
      <c r="M39" s="60">
        <v>18295401</v>
      </c>
      <c r="N39" s="60">
        <v>159030000</v>
      </c>
      <c r="O39" s="59" t="s">
        <v>146</v>
      </c>
      <c r="P39" s="58" t="s">
        <v>2</v>
      </c>
      <c r="Q39" s="41" t="s">
        <v>139</v>
      </c>
      <c r="R39" s="316" t="s">
        <v>145</v>
      </c>
      <c r="S39" s="25" t="s">
        <v>262</v>
      </c>
      <c r="T39" s="57"/>
      <c r="U39" s="30"/>
      <c r="V39" s="145"/>
    </row>
    <row r="40" spans="1:22" s="12" customFormat="1" ht="42" customHeight="1" x14ac:dyDescent="0.3">
      <c r="A40" s="22">
        <v>36</v>
      </c>
      <c r="B40" s="25" t="s">
        <v>747</v>
      </c>
      <c r="C40" s="25" t="s">
        <v>223</v>
      </c>
      <c r="D40" s="25" t="s">
        <v>223</v>
      </c>
      <c r="E40" s="351" t="s">
        <v>261</v>
      </c>
      <c r="F40" s="20" t="s">
        <v>260</v>
      </c>
      <c r="G40" s="20" t="s">
        <v>258</v>
      </c>
      <c r="H40" s="22">
        <v>20</v>
      </c>
      <c r="I40" s="21">
        <v>1751000</v>
      </c>
      <c r="J40" s="21">
        <v>227630</v>
      </c>
      <c r="K40" s="21">
        <v>1980000</v>
      </c>
      <c r="L40" s="21">
        <v>1751000</v>
      </c>
      <c r="M40" s="21">
        <v>227630</v>
      </c>
      <c r="N40" s="21">
        <v>1980000</v>
      </c>
      <c r="O40" s="20" t="s">
        <v>3</v>
      </c>
      <c r="P40" s="20" t="s">
        <v>2</v>
      </c>
      <c r="Q40" s="20" t="s">
        <v>139</v>
      </c>
      <c r="R40" s="314" t="s">
        <v>145</v>
      </c>
      <c r="S40" s="20" t="s">
        <v>144</v>
      </c>
      <c r="T40" s="20"/>
      <c r="U40" s="20"/>
      <c r="V40" s="145"/>
    </row>
    <row r="41" spans="1:22" s="12" customFormat="1" ht="42" customHeight="1" x14ac:dyDescent="0.3">
      <c r="A41" s="22">
        <v>37</v>
      </c>
      <c r="B41" s="25" t="s">
        <v>747</v>
      </c>
      <c r="C41" s="25" t="s">
        <v>223</v>
      </c>
      <c r="D41" s="25" t="s">
        <v>223</v>
      </c>
      <c r="E41" s="351"/>
      <c r="F41" s="20" t="s">
        <v>259</v>
      </c>
      <c r="G41" s="20" t="s">
        <v>258</v>
      </c>
      <c r="H41" s="22">
        <v>20</v>
      </c>
      <c r="I41" s="21">
        <v>2575000</v>
      </c>
      <c r="J41" s="21">
        <v>334750</v>
      </c>
      <c r="K41" s="21">
        <v>2910000</v>
      </c>
      <c r="L41" s="21">
        <v>2575000</v>
      </c>
      <c r="M41" s="21">
        <v>334750</v>
      </c>
      <c r="N41" s="21">
        <v>2910000</v>
      </c>
      <c r="O41" s="20" t="s">
        <v>3</v>
      </c>
      <c r="P41" s="20" t="s">
        <v>2</v>
      </c>
      <c r="Q41" s="20" t="s">
        <v>139</v>
      </c>
      <c r="R41" s="314" t="s">
        <v>145</v>
      </c>
      <c r="S41" s="20" t="s">
        <v>144</v>
      </c>
      <c r="T41" s="20"/>
      <c r="U41" s="20"/>
      <c r="V41" s="145"/>
    </row>
    <row r="42" spans="1:22" s="12" customFormat="1" ht="42" customHeight="1" x14ac:dyDescent="0.3">
      <c r="A42" s="22">
        <v>38</v>
      </c>
      <c r="B42" s="25" t="s">
        <v>747</v>
      </c>
      <c r="C42" s="25" t="s">
        <v>223</v>
      </c>
      <c r="D42" s="25" t="s">
        <v>223</v>
      </c>
      <c r="E42" s="351"/>
      <c r="F42" s="55" t="s">
        <v>257</v>
      </c>
      <c r="G42" s="54" t="s">
        <v>256</v>
      </c>
      <c r="H42" s="56">
        <v>1</v>
      </c>
      <c r="I42" s="21">
        <v>44525</v>
      </c>
      <c r="J42" s="21">
        <v>5788.25</v>
      </c>
      <c r="K42" s="21">
        <v>55000</v>
      </c>
      <c r="L42" s="21">
        <v>44525</v>
      </c>
      <c r="M42" s="21">
        <v>5788.25</v>
      </c>
      <c r="N42" s="21">
        <v>55000</v>
      </c>
      <c r="O42" s="20" t="s">
        <v>3</v>
      </c>
      <c r="P42" s="20" t="s">
        <v>2</v>
      </c>
      <c r="Q42" s="20" t="s">
        <v>139</v>
      </c>
      <c r="R42" s="314" t="s">
        <v>145</v>
      </c>
      <c r="S42" s="20" t="s">
        <v>144</v>
      </c>
      <c r="T42" s="20"/>
      <c r="U42" s="20"/>
      <c r="V42" s="145"/>
    </row>
    <row r="43" spans="1:22" s="12" customFormat="1" ht="55.2" customHeight="1" x14ac:dyDescent="0.3">
      <c r="A43" s="22">
        <v>39</v>
      </c>
      <c r="B43" s="25" t="s">
        <v>747</v>
      </c>
      <c r="C43" s="25" t="s">
        <v>223</v>
      </c>
      <c r="D43" s="25" t="s">
        <v>223</v>
      </c>
      <c r="E43" s="351"/>
      <c r="F43" s="55" t="s">
        <v>255</v>
      </c>
      <c r="G43" s="54" t="s">
        <v>246</v>
      </c>
      <c r="H43" s="56">
        <v>2</v>
      </c>
      <c r="I43" s="21">
        <v>672670</v>
      </c>
      <c r="J43" s="21">
        <v>87447</v>
      </c>
      <c r="K43" s="21">
        <v>765000</v>
      </c>
      <c r="L43" s="21">
        <v>672670</v>
      </c>
      <c r="M43" s="21">
        <v>87447</v>
      </c>
      <c r="N43" s="21">
        <v>765000</v>
      </c>
      <c r="O43" s="20" t="s">
        <v>3</v>
      </c>
      <c r="P43" s="20" t="s">
        <v>2</v>
      </c>
      <c r="Q43" s="20" t="s">
        <v>139</v>
      </c>
      <c r="R43" s="314" t="s">
        <v>145</v>
      </c>
      <c r="S43" s="20" t="s">
        <v>144</v>
      </c>
      <c r="T43" s="20"/>
      <c r="U43" s="20"/>
      <c r="V43" s="145"/>
    </row>
    <row r="44" spans="1:22" s="12" customFormat="1" ht="42" customHeight="1" x14ac:dyDescent="0.3">
      <c r="A44" s="22">
        <v>40</v>
      </c>
      <c r="B44" s="25" t="s">
        <v>747</v>
      </c>
      <c r="C44" s="25" t="s">
        <v>223</v>
      </c>
      <c r="D44" s="25" t="s">
        <v>223</v>
      </c>
      <c r="E44" s="351"/>
      <c r="F44" s="55" t="s">
        <v>254</v>
      </c>
      <c r="G44" s="54" t="s">
        <v>253</v>
      </c>
      <c r="H44" s="56">
        <v>50</v>
      </c>
      <c r="I44" s="21">
        <v>2568750</v>
      </c>
      <c r="J44" s="21">
        <v>333937</v>
      </c>
      <c r="K44" s="21">
        <v>2905000</v>
      </c>
      <c r="L44" s="21">
        <v>2568750</v>
      </c>
      <c r="M44" s="21">
        <v>333937</v>
      </c>
      <c r="N44" s="21">
        <v>2905000</v>
      </c>
      <c r="O44" s="20" t="s">
        <v>3</v>
      </c>
      <c r="P44" s="20" t="s">
        <v>2</v>
      </c>
      <c r="Q44" s="20" t="s">
        <v>139</v>
      </c>
      <c r="R44" s="314" t="s">
        <v>145</v>
      </c>
      <c r="S44" s="20" t="s">
        <v>144</v>
      </c>
      <c r="T44" s="20"/>
      <c r="U44" s="20"/>
      <c r="V44" s="145"/>
    </row>
    <row r="45" spans="1:22" s="12" customFormat="1" ht="55.2" x14ac:dyDescent="0.3">
      <c r="A45" s="22">
        <v>41</v>
      </c>
      <c r="B45" s="25" t="s">
        <v>747</v>
      </c>
      <c r="C45" s="25" t="s">
        <v>223</v>
      </c>
      <c r="D45" s="25" t="s">
        <v>223</v>
      </c>
      <c r="E45" s="351"/>
      <c r="F45" s="55" t="s">
        <v>252</v>
      </c>
      <c r="G45" s="54" t="s">
        <v>246</v>
      </c>
      <c r="H45" s="56">
        <v>2</v>
      </c>
      <c r="I45" s="21">
        <v>8626890</v>
      </c>
      <c r="J45" s="21">
        <v>1121495</v>
      </c>
      <c r="K45" s="21">
        <v>9750000</v>
      </c>
      <c r="L45" s="21">
        <v>8626890</v>
      </c>
      <c r="M45" s="21">
        <v>1121495</v>
      </c>
      <c r="N45" s="21">
        <v>9750000</v>
      </c>
      <c r="O45" s="20" t="s">
        <v>3</v>
      </c>
      <c r="P45" s="20" t="s">
        <v>2</v>
      </c>
      <c r="Q45" s="20" t="s">
        <v>139</v>
      </c>
      <c r="R45" s="314" t="s">
        <v>145</v>
      </c>
      <c r="S45" s="20" t="s">
        <v>144</v>
      </c>
      <c r="T45" s="20"/>
      <c r="U45" s="20"/>
      <c r="V45" s="145"/>
    </row>
    <row r="46" spans="1:22" s="12" customFormat="1" ht="55.2" x14ac:dyDescent="0.3">
      <c r="A46" s="22">
        <v>42</v>
      </c>
      <c r="B46" s="25" t="s">
        <v>747</v>
      </c>
      <c r="C46" s="25" t="s">
        <v>223</v>
      </c>
      <c r="D46" s="25" t="s">
        <v>223</v>
      </c>
      <c r="E46" s="351"/>
      <c r="F46" s="55" t="s">
        <v>251</v>
      </c>
      <c r="G46" s="54" t="s">
        <v>246</v>
      </c>
      <c r="H46" s="27">
        <v>2</v>
      </c>
      <c r="I46" s="21">
        <v>811040</v>
      </c>
      <c r="J46" s="21">
        <v>105435</v>
      </c>
      <c r="K46" s="21">
        <v>920000</v>
      </c>
      <c r="L46" s="21">
        <v>811040</v>
      </c>
      <c r="M46" s="21">
        <v>105435</v>
      </c>
      <c r="N46" s="21">
        <v>920000</v>
      </c>
      <c r="O46" s="20" t="s">
        <v>3</v>
      </c>
      <c r="P46" s="20" t="s">
        <v>2</v>
      </c>
      <c r="Q46" s="20" t="s">
        <v>139</v>
      </c>
      <c r="R46" s="314" t="s">
        <v>145</v>
      </c>
      <c r="S46" s="20" t="s">
        <v>144</v>
      </c>
      <c r="T46" s="20"/>
      <c r="U46" s="20"/>
      <c r="V46" s="145"/>
    </row>
    <row r="47" spans="1:22" s="12" customFormat="1" ht="55.2" x14ac:dyDescent="0.3">
      <c r="A47" s="22">
        <v>43</v>
      </c>
      <c r="B47" s="25" t="s">
        <v>747</v>
      </c>
      <c r="C47" s="25" t="s">
        <v>223</v>
      </c>
      <c r="D47" s="25" t="s">
        <v>223</v>
      </c>
      <c r="E47" s="351"/>
      <c r="F47" s="55" t="s">
        <v>250</v>
      </c>
      <c r="G47" s="54" t="s">
        <v>246</v>
      </c>
      <c r="H47" s="27">
        <v>200</v>
      </c>
      <c r="I47" s="21">
        <v>1000100</v>
      </c>
      <c r="J47" s="21">
        <v>130013</v>
      </c>
      <c r="K47" s="21">
        <v>1135000</v>
      </c>
      <c r="L47" s="21">
        <v>1000100</v>
      </c>
      <c r="M47" s="21">
        <v>130013</v>
      </c>
      <c r="N47" s="21">
        <v>1135000</v>
      </c>
      <c r="O47" s="20" t="s">
        <v>3</v>
      </c>
      <c r="P47" s="20" t="s">
        <v>2</v>
      </c>
      <c r="Q47" s="20" t="s">
        <v>139</v>
      </c>
      <c r="R47" s="314" t="s">
        <v>145</v>
      </c>
      <c r="S47" s="20" t="s">
        <v>144</v>
      </c>
      <c r="T47" s="20"/>
      <c r="U47" s="20"/>
      <c r="V47" s="145"/>
    </row>
    <row r="48" spans="1:22" s="12" customFormat="1" ht="55.2" x14ac:dyDescent="0.3">
      <c r="A48" s="22">
        <v>44</v>
      </c>
      <c r="B48" s="25" t="s">
        <v>747</v>
      </c>
      <c r="C48" s="25" t="s">
        <v>223</v>
      </c>
      <c r="D48" s="25" t="s">
        <v>223</v>
      </c>
      <c r="E48" s="351"/>
      <c r="F48" s="55" t="s">
        <v>249</v>
      </c>
      <c r="G48" s="54" t="s">
        <v>246</v>
      </c>
      <c r="H48" s="27">
        <v>20</v>
      </c>
      <c r="I48" s="21">
        <v>246600</v>
      </c>
      <c r="J48" s="21">
        <v>32058</v>
      </c>
      <c r="K48" s="21">
        <v>280000</v>
      </c>
      <c r="L48" s="21">
        <v>246600</v>
      </c>
      <c r="M48" s="21">
        <v>32058</v>
      </c>
      <c r="N48" s="21">
        <v>280000</v>
      </c>
      <c r="O48" s="20" t="s">
        <v>3</v>
      </c>
      <c r="P48" s="20" t="s">
        <v>2</v>
      </c>
      <c r="Q48" s="20" t="s">
        <v>139</v>
      </c>
      <c r="R48" s="314" t="s">
        <v>145</v>
      </c>
      <c r="S48" s="20" t="s">
        <v>144</v>
      </c>
      <c r="T48" s="20"/>
      <c r="U48" s="20"/>
      <c r="V48" s="145"/>
    </row>
    <row r="49" spans="1:22" s="12" customFormat="1" ht="55.2" x14ac:dyDescent="0.3">
      <c r="A49" s="22">
        <v>45</v>
      </c>
      <c r="B49" s="25" t="s">
        <v>747</v>
      </c>
      <c r="C49" s="25" t="s">
        <v>223</v>
      </c>
      <c r="D49" s="25" t="s">
        <v>223</v>
      </c>
      <c r="E49" s="351"/>
      <c r="F49" s="55" t="s">
        <v>248</v>
      </c>
      <c r="G49" s="54" t="s">
        <v>246</v>
      </c>
      <c r="H49" s="27">
        <v>20</v>
      </c>
      <c r="I49" s="21">
        <v>260300</v>
      </c>
      <c r="J49" s="21">
        <v>33839</v>
      </c>
      <c r="K49" s="21">
        <v>295000</v>
      </c>
      <c r="L49" s="21">
        <v>260300</v>
      </c>
      <c r="M49" s="21">
        <v>33839</v>
      </c>
      <c r="N49" s="21">
        <v>295000</v>
      </c>
      <c r="O49" s="20" t="s">
        <v>3</v>
      </c>
      <c r="P49" s="20" t="s">
        <v>2</v>
      </c>
      <c r="Q49" s="20" t="s">
        <v>139</v>
      </c>
      <c r="R49" s="314" t="s">
        <v>145</v>
      </c>
      <c r="S49" s="20" t="s">
        <v>144</v>
      </c>
      <c r="T49" s="20"/>
      <c r="U49" s="20"/>
      <c r="V49" s="145"/>
    </row>
    <row r="50" spans="1:22" s="12" customFormat="1" ht="55.2" x14ac:dyDescent="0.3">
      <c r="A50" s="22">
        <v>46</v>
      </c>
      <c r="B50" s="25" t="s">
        <v>747</v>
      </c>
      <c r="C50" s="25" t="s">
        <v>223</v>
      </c>
      <c r="D50" s="25" t="s">
        <v>223</v>
      </c>
      <c r="E50" s="351"/>
      <c r="F50" s="55" t="s">
        <v>247</v>
      </c>
      <c r="G50" s="54" t="s">
        <v>246</v>
      </c>
      <c r="H50" s="27">
        <v>10</v>
      </c>
      <c r="I50" s="21">
        <v>123300</v>
      </c>
      <c r="J50" s="21">
        <v>16029</v>
      </c>
      <c r="K50" s="21">
        <v>140000</v>
      </c>
      <c r="L50" s="21">
        <v>123300</v>
      </c>
      <c r="M50" s="21">
        <v>16029</v>
      </c>
      <c r="N50" s="21">
        <v>140000</v>
      </c>
      <c r="O50" s="20" t="s">
        <v>3</v>
      </c>
      <c r="P50" s="20" t="s">
        <v>2</v>
      </c>
      <c r="Q50" s="20" t="s">
        <v>139</v>
      </c>
      <c r="R50" s="314" t="s">
        <v>145</v>
      </c>
      <c r="S50" s="20" t="s">
        <v>144</v>
      </c>
      <c r="T50" s="20"/>
      <c r="U50" s="20"/>
      <c r="V50" s="145"/>
    </row>
    <row r="51" spans="1:22" s="12" customFormat="1" ht="41.4" x14ac:dyDescent="0.3">
      <c r="A51" s="22">
        <v>47</v>
      </c>
      <c r="B51" s="25" t="s">
        <v>747</v>
      </c>
      <c r="C51" s="25" t="s">
        <v>223</v>
      </c>
      <c r="D51" s="25" t="s">
        <v>223</v>
      </c>
      <c r="E51" s="351"/>
      <c r="F51" s="23" t="s">
        <v>245</v>
      </c>
      <c r="G51" s="20" t="s">
        <v>242</v>
      </c>
      <c r="H51" s="22">
        <v>310</v>
      </c>
      <c r="I51" s="21">
        <v>3593111</v>
      </c>
      <c r="J51" s="21">
        <v>467104</v>
      </c>
      <c r="K51" s="21">
        <v>4065000</v>
      </c>
      <c r="L51" s="21">
        <v>3593111</v>
      </c>
      <c r="M51" s="21">
        <v>467104</v>
      </c>
      <c r="N51" s="21">
        <v>4065000</v>
      </c>
      <c r="O51" s="20" t="s">
        <v>3</v>
      </c>
      <c r="P51" s="20" t="s">
        <v>2</v>
      </c>
      <c r="Q51" s="20" t="s">
        <v>139</v>
      </c>
      <c r="R51" s="314" t="s">
        <v>145</v>
      </c>
      <c r="S51" s="20" t="s">
        <v>144</v>
      </c>
      <c r="T51" s="20"/>
      <c r="U51" s="20"/>
      <c r="V51" s="145"/>
    </row>
    <row r="52" spans="1:22" s="12" customFormat="1" ht="41.4" x14ac:dyDescent="0.3">
      <c r="A52" s="22">
        <v>48</v>
      </c>
      <c r="B52" s="25" t="s">
        <v>747</v>
      </c>
      <c r="C52" s="25" t="s">
        <v>223</v>
      </c>
      <c r="D52" s="25" t="s">
        <v>223</v>
      </c>
      <c r="E52" s="351"/>
      <c r="F52" s="23" t="s">
        <v>244</v>
      </c>
      <c r="G52" s="20" t="s">
        <v>242</v>
      </c>
      <c r="H52" s="22">
        <v>115</v>
      </c>
      <c r="I52" s="21">
        <v>692933</v>
      </c>
      <c r="J52" s="21">
        <v>90081</v>
      </c>
      <c r="K52" s="21">
        <v>785000</v>
      </c>
      <c r="L52" s="21">
        <v>692933</v>
      </c>
      <c r="M52" s="21">
        <v>90081</v>
      </c>
      <c r="N52" s="21">
        <v>785000</v>
      </c>
      <c r="O52" s="20" t="s">
        <v>3</v>
      </c>
      <c r="P52" s="20" t="s">
        <v>2</v>
      </c>
      <c r="Q52" s="20" t="s">
        <v>139</v>
      </c>
      <c r="R52" s="314" t="s">
        <v>145</v>
      </c>
      <c r="S52" s="20" t="s">
        <v>144</v>
      </c>
      <c r="T52" s="20"/>
      <c r="U52" s="20"/>
      <c r="V52" s="145"/>
    </row>
    <row r="53" spans="1:22" s="12" customFormat="1" ht="41.4" x14ac:dyDescent="0.3">
      <c r="A53" s="22">
        <v>49</v>
      </c>
      <c r="B53" s="25" t="s">
        <v>747</v>
      </c>
      <c r="C53" s="25" t="s">
        <v>223</v>
      </c>
      <c r="D53" s="25" t="s">
        <v>223</v>
      </c>
      <c r="E53" s="351"/>
      <c r="F53" s="23" t="s">
        <v>243</v>
      </c>
      <c r="G53" s="20" t="s">
        <v>242</v>
      </c>
      <c r="H53" s="22">
        <v>29</v>
      </c>
      <c r="I53" s="21">
        <v>429282</v>
      </c>
      <c r="J53" s="21">
        <v>55807</v>
      </c>
      <c r="K53" s="21">
        <v>490000</v>
      </c>
      <c r="L53" s="21">
        <v>429282</v>
      </c>
      <c r="M53" s="21">
        <v>55807</v>
      </c>
      <c r="N53" s="21">
        <v>490000</v>
      </c>
      <c r="O53" s="20" t="s">
        <v>3</v>
      </c>
      <c r="P53" s="20" t="s">
        <v>2</v>
      </c>
      <c r="Q53" s="20" t="s">
        <v>139</v>
      </c>
      <c r="R53" s="314" t="s">
        <v>145</v>
      </c>
      <c r="S53" s="20" t="s">
        <v>144</v>
      </c>
      <c r="T53" s="20"/>
      <c r="U53" s="20"/>
      <c r="V53" s="145"/>
    </row>
    <row r="54" spans="1:22" s="12" customFormat="1" ht="138" x14ac:dyDescent="0.3">
      <c r="A54" s="22">
        <v>50</v>
      </c>
      <c r="B54" s="25" t="s">
        <v>747</v>
      </c>
      <c r="C54" s="25" t="s">
        <v>223</v>
      </c>
      <c r="D54" s="25" t="s">
        <v>223</v>
      </c>
      <c r="E54" s="351"/>
      <c r="F54" s="53" t="s">
        <v>241</v>
      </c>
      <c r="G54" s="48" t="s">
        <v>240</v>
      </c>
      <c r="H54" s="22">
        <v>33</v>
      </c>
      <c r="I54" s="21">
        <v>19191645</v>
      </c>
      <c r="J54" s="21">
        <v>2494914</v>
      </c>
      <c r="K54" s="21">
        <v>21690000</v>
      </c>
      <c r="L54" s="21">
        <v>19191645</v>
      </c>
      <c r="M54" s="21">
        <v>2494914</v>
      </c>
      <c r="N54" s="21">
        <v>21690000</v>
      </c>
      <c r="O54" s="20" t="s">
        <v>3</v>
      </c>
      <c r="P54" s="20" t="s">
        <v>2</v>
      </c>
      <c r="Q54" s="20" t="s">
        <v>139</v>
      </c>
      <c r="R54" s="314" t="s">
        <v>145</v>
      </c>
      <c r="S54" s="20" t="s">
        <v>144</v>
      </c>
      <c r="T54" s="20"/>
      <c r="U54" s="20"/>
      <c r="V54" s="145"/>
    </row>
    <row r="55" spans="1:22" s="12" customFormat="1" ht="345" x14ac:dyDescent="0.3">
      <c r="A55" s="22">
        <v>51</v>
      </c>
      <c r="B55" s="25" t="s">
        <v>747</v>
      </c>
      <c r="C55" s="25" t="s">
        <v>223</v>
      </c>
      <c r="D55" s="25" t="s">
        <v>223</v>
      </c>
      <c r="E55" s="351"/>
      <c r="F55" s="49" t="s">
        <v>239</v>
      </c>
      <c r="G55" s="48" t="s">
        <v>238</v>
      </c>
      <c r="H55" s="22">
        <v>500</v>
      </c>
      <c r="I55" s="21">
        <v>6850</v>
      </c>
      <c r="J55" s="21">
        <v>0</v>
      </c>
      <c r="K55" s="21">
        <v>10000</v>
      </c>
      <c r="L55" s="21">
        <v>6850</v>
      </c>
      <c r="M55" s="21">
        <v>0</v>
      </c>
      <c r="N55" s="21">
        <v>10000</v>
      </c>
      <c r="O55" s="20" t="s">
        <v>3</v>
      </c>
      <c r="P55" s="20" t="s">
        <v>2</v>
      </c>
      <c r="Q55" s="20" t="s">
        <v>139</v>
      </c>
      <c r="R55" s="314" t="s">
        <v>145</v>
      </c>
      <c r="S55" s="20" t="s">
        <v>144</v>
      </c>
      <c r="T55" s="20"/>
      <c r="U55" s="20"/>
      <c r="V55" s="145"/>
    </row>
    <row r="56" spans="1:22" s="12" customFormat="1" ht="231.6" customHeight="1" x14ac:dyDescent="0.3">
      <c r="A56" s="22">
        <v>52</v>
      </c>
      <c r="B56" s="25" t="s">
        <v>747</v>
      </c>
      <c r="C56" s="25" t="s">
        <v>223</v>
      </c>
      <c r="D56" s="25" t="s">
        <v>223</v>
      </c>
      <c r="E56" s="351"/>
      <c r="F56" s="49" t="s">
        <v>237</v>
      </c>
      <c r="G56" s="48" t="s">
        <v>226</v>
      </c>
      <c r="H56" s="22">
        <v>5</v>
      </c>
      <c r="I56" s="21">
        <v>102202</v>
      </c>
      <c r="J56" s="21">
        <v>13286</v>
      </c>
      <c r="K56" s="21">
        <v>120000</v>
      </c>
      <c r="L56" s="21">
        <v>102202</v>
      </c>
      <c r="M56" s="21">
        <v>13286</v>
      </c>
      <c r="N56" s="21">
        <v>120000</v>
      </c>
      <c r="O56" s="20" t="s">
        <v>3</v>
      </c>
      <c r="P56" s="20" t="s">
        <v>2</v>
      </c>
      <c r="Q56" s="20" t="s">
        <v>139</v>
      </c>
      <c r="R56" s="314" t="s">
        <v>145</v>
      </c>
      <c r="S56" s="20" t="s">
        <v>144</v>
      </c>
      <c r="T56" s="20"/>
      <c r="U56" s="20"/>
      <c r="V56" s="145"/>
    </row>
    <row r="57" spans="1:22" s="12" customFormat="1" ht="41.4" x14ac:dyDescent="0.3">
      <c r="A57" s="22">
        <v>53</v>
      </c>
      <c r="B57" s="25" t="s">
        <v>747</v>
      </c>
      <c r="C57" s="25" t="s">
        <v>223</v>
      </c>
      <c r="D57" s="25" t="s">
        <v>223</v>
      </c>
      <c r="E57" s="351"/>
      <c r="F57" s="49" t="s">
        <v>236</v>
      </c>
      <c r="G57" s="48" t="s">
        <v>235</v>
      </c>
      <c r="H57" s="22">
        <v>8</v>
      </c>
      <c r="I57" s="21">
        <v>9864000</v>
      </c>
      <c r="J57" s="21">
        <v>0</v>
      </c>
      <c r="K57" s="21">
        <v>9865000</v>
      </c>
      <c r="L57" s="21">
        <v>9864000</v>
      </c>
      <c r="M57" s="21">
        <v>0</v>
      </c>
      <c r="N57" s="21">
        <v>9865000</v>
      </c>
      <c r="O57" s="20" t="s">
        <v>3</v>
      </c>
      <c r="P57" s="20" t="s">
        <v>2</v>
      </c>
      <c r="Q57" s="20" t="s">
        <v>139</v>
      </c>
      <c r="R57" s="314" t="s">
        <v>145</v>
      </c>
      <c r="S57" s="20" t="s">
        <v>144</v>
      </c>
      <c r="T57" s="20"/>
      <c r="U57" s="20"/>
      <c r="V57" s="145"/>
    </row>
    <row r="58" spans="1:22" s="12" customFormat="1" ht="262.2" x14ac:dyDescent="0.3">
      <c r="A58" s="22">
        <v>54</v>
      </c>
      <c r="B58" s="25" t="s">
        <v>747</v>
      </c>
      <c r="C58" s="25" t="s">
        <v>223</v>
      </c>
      <c r="D58" s="25" t="s">
        <v>223</v>
      </c>
      <c r="E58" s="351"/>
      <c r="F58" s="49" t="s">
        <v>234</v>
      </c>
      <c r="G58" s="48" t="s">
        <v>226</v>
      </c>
      <c r="H58" s="22">
        <v>5</v>
      </c>
      <c r="I58" s="21">
        <v>31030</v>
      </c>
      <c r="J58" s="21">
        <v>0</v>
      </c>
      <c r="K58" s="21">
        <v>35000</v>
      </c>
      <c r="L58" s="21">
        <v>31030</v>
      </c>
      <c r="M58" s="21">
        <v>0</v>
      </c>
      <c r="N58" s="21">
        <v>35000</v>
      </c>
      <c r="O58" s="20" t="s">
        <v>3</v>
      </c>
      <c r="P58" s="20" t="s">
        <v>2</v>
      </c>
      <c r="Q58" s="20" t="s">
        <v>139</v>
      </c>
      <c r="R58" s="314" t="s">
        <v>145</v>
      </c>
      <c r="S58" s="20" t="s">
        <v>144</v>
      </c>
      <c r="T58" s="20"/>
      <c r="U58" s="20"/>
      <c r="V58" s="145"/>
    </row>
    <row r="59" spans="1:22" s="12" customFormat="1" ht="234" customHeight="1" x14ac:dyDescent="0.3">
      <c r="A59" s="22">
        <v>55</v>
      </c>
      <c r="B59" s="25" t="s">
        <v>747</v>
      </c>
      <c r="C59" s="25" t="s">
        <v>223</v>
      </c>
      <c r="D59" s="25" t="s">
        <v>223</v>
      </c>
      <c r="E59" s="351"/>
      <c r="F59" s="49" t="s">
        <v>233</v>
      </c>
      <c r="G59" s="48" t="s">
        <v>226</v>
      </c>
      <c r="H59" s="22">
        <v>5</v>
      </c>
      <c r="I59" s="21">
        <v>17399</v>
      </c>
      <c r="J59" s="21">
        <v>0</v>
      </c>
      <c r="K59" s="21">
        <v>20000</v>
      </c>
      <c r="L59" s="21">
        <v>17399</v>
      </c>
      <c r="M59" s="21">
        <v>0</v>
      </c>
      <c r="N59" s="21">
        <v>20000</v>
      </c>
      <c r="O59" s="20" t="s">
        <v>3</v>
      </c>
      <c r="P59" s="20" t="s">
        <v>2</v>
      </c>
      <c r="Q59" s="20" t="s">
        <v>139</v>
      </c>
      <c r="R59" s="314" t="s">
        <v>145</v>
      </c>
      <c r="S59" s="20" t="s">
        <v>144</v>
      </c>
      <c r="T59" s="20"/>
      <c r="U59" s="20"/>
      <c r="V59" s="145"/>
    </row>
    <row r="60" spans="1:22" s="12" customFormat="1" ht="241.95" customHeight="1" x14ac:dyDescent="0.3">
      <c r="A60" s="22">
        <v>56</v>
      </c>
      <c r="B60" s="25" t="s">
        <v>747</v>
      </c>
      <c r="C60" s="25" t="s">
        <v>223</v>
      </c>
      <c r="D60" s="25" t="s">
        <v>223</v>
      </c>
      <c r="E60" s="351"/>
      <c r="F60" s="49" t="s">
        <v>232</v>
      </c>
      <c r="G60" s="48" t="s">
        <v>226</v>
      </c>
      <c r="H60" s="22">
        <v>5</v>
      </c>
      <c r="I60" s="21">
        <v>126948</v>
      </c>
      <c r="J60" s="21">
        <v>0</v>
      </c>
      <c r="K60" s="21">
        <v>130000</v>
      </c>
      <c r="L60" s="21">
        <v>126948</v>
      </c>
      <c r="M60" s="21">
        <v>0</v>
      </c>
      <c r="N60" s="21">
        <v>130000</v>
      </c>
      <c r="O60" s="20" t="s">
        <v>3</v>
      </c>
      <c r="P60" s="20" t="s">
        <v>2</v>
      </c>
      <c r="Q60" s="20" t="s">
        <v>139</v>
      </c>
      <c r="R60" s="314" t="s">
        <v>145</v>
      </c>
      <c r="S60" s="20" t="s">
        <v>144</v>
      </c>
      <c r="T60" s="20"/>
      <c r="U60" s="20"/>
      <c r="V60" s="145"/>
    </row>
    <row r="61" spans="1:22" s="12" customFormat="1" ht="240.6" customHeight="1" x14ac:dyDescent="0.3">
      <c r="A61" s="22">
        <v>57</v>
      </c>
      <c r="B61" s="25" t="s">
        <v>747</v>
      </c>
      <c r="C61" s="25" t="s">
        <v>223</v>
      </c>
      <c r="D61" s="25" t="s">
        <v>223</v>
      </c>
      <c r="E61" s="351"/>
      <c r="F61" s="49" t="s">
        <v>231</v>
      </c>
      <c r="G61" s="48" t="s">
        <v>226</v>
      </c>
      <c r="H61" s="22">
        <v>5</v>
      </c>
      <c r="I61" s="21">
        <v>6850</v>
      </c>
      <c r="J61" s="21">
        <v>0</v>
      </c>
      <c r="K61" s="21">
        <v>10000</v>
      </c>
      <c r="L61" s="21">
        <v>6850</v>
      </c>
      <c r="M61" s="21">
        <v>0</v>
      </c>
      <c r="N61" s="21">
        <v>10000</v>
      </c>
      <c r="O61" s="20" t="s">
        <v>3</v>
      </c>
      <c r="P61" s="20" t="s">
        <v>2</v>
      </c>
      <c r="Q61" s="20" t="s">
        <v>139</v>
      </c>
      <c r="R61" s="314" t="s">
        <v>145</v>
      </c>
      <c r="S61" s="20" t="s">
        <v>144</v>
      </c>
      <c r="T61" s="20"/>
      <c r="U61" s="20"/>
      <c r="V61" s="145"/>
    </row>
    <row r="62" spans="1:22" s="12" customFormat="1" ht="235.95" customHeight="1" x14ac:dyDescent="0.3">
      <c r="A62" s="22">
        <v>58</v>
      </c>
      <c r="B62" s="25" t="s">
        <v>747</v>
      </c>
      <c r="C62" s="25" t="s">
        <v>223</v>
      </c>
      <c r="D62" s="25" t="s">
        <v>223</v>
      </c>
      <c r="E62" s="351"/>
      <c r="F62" s="52" t="s">
        <v>230</v>
      </c>
      <c r="G62" s="48" t="s">
        <v>226</v>
      </c>
      <c r="H62" s="51">
        <v>5</v>
      </c>
      <c r="I62" s="21">
        <v>41100</v>
      </c>
      <c r="J62" s="21">
        <v>0</v>
      </c>
      <c r="K62" s="21">
        <v>45000</v>
      </c>
      <c r="L62" s="21">
        <v>41100</v>
      </c>
      <c r="M62" s="21">
        <v>0</v>
      </c>
      <c r="N62" s="21">
        <v>45000</v>
      </c>
      <c r="O62" s="20" t="s">
        <v>3</v>
      </c>
      <c r="P62" s="20" t="s">
        <v>2</v>
      </c>
      <c r="Q62" s="20" t="s">
        <v>139</v>
      </c>
      <c r="R62" s="314" t="s">
        <v>145</v>
      </c>
      <c r="S62" s="20" t="s">
        <v>144</v>
      </c>
      <c r="T62" s="50"/>
      <c r="U62" s="50"/>
      <c r="V62" s="145"/>
    </row>
    <row r="63" spans="1:22" s="12" customFormat="1" ht="234" customHeight="1" x14ac:dyDescent="0.3">
      <c r="A63" s="22">
        <v>59</v>
      </c>
      <c r="B63" s="25" t="s">
        <v>747</v>
      </c>
      <c r="C63" s="25" t="s">
        <v>223</v>
      </c>
      <c r="D63" s="25" t="s">
        <v>223</v>
      </c>
      <c r="E63" s="351"/>
      <c r="F63" s="49" t="s">
        <v>229</v>
      </c>
      <c r="G63" s="48" t="s">
        <v>226</v>
      </c>
      <c r="H63" s="22">
        <v>5</v>
      </c>
      <c r="I63" s="21">
        <v>102750</v>
      </c>
      <c r="J63" s="21">
        <v>0</v>
      </c>
      <c r="K63" s="21">
        <v>105000</v>
      </c>
      <c r="L63" s="21">
        <v>102750</v>
      </c>
      <c r="M63" s="21">
        <v>0</v>
      </c>
      <c r="N63" s="21">
        <v>105000</v>
      </c>
      <c r="O63" s="20" t="s">
        <v>3</v>
      </c>
      <c r="P63" s="20" t="s">
        <v>2</v>
      </c>
      <c r="Q63" s="20" t="s">
        <v>139</v>
      </c>
      <c r="R63" s="314" t="s">
        <v>145</v>
      </c>
      <c r="S63" s="20" t="s">
        <v>144</v>
      </c>
      <c r="T63" s="20"/>
      <c r="U63" s="20"/>
      <c r="V63" s="145"/>
    </row>
    <row r="64" spans="1:22" s="12" customFormat="1" ht="234" customHeight="1" x14ac:dyDescent="0.3">
      <c r="A64" s="22">
        <v>60</v>
      </c>
      <c r="B64" s="25" t="s">
        <v>747</v>
      </c>
      <c r="C64" s="25" t="s">
        <v>223</v>
      </c>
      <c r="D64" s="25" t="s">
        <v>223</v>
      </c>
      <c r="E64" s="351"/>
      <c r="F64" s="49" t="s">
        <v>228</v>
      </c>
      <c r="G64" s="48" t="s">
        <v>226</v>
      </c>
      <c r="H64" s="22">
        <v>5</v>
      </c>
      <c r="I64" s="21">
        <v>6850</v>
      </c>
      <c r="J64" s="21">
        <v>0</v>
      </c>
      <c r="K64" s="21">
        <v>10000</v>
      </c>
      <c r="L64" s="21">
        <v>6850</v>
      </c>
      <c r="M64" s="21">
        <v>0</v>
      </c>
      <c r="N64" s="21">
        <v>10000</v>
      </c>
      <c r="O64" s="20" t="s">
        <v>3</v>
      </c>
      <c r="P64" s="20" t="s">
        <v>2</v>
      </c>
      <c r="Q64" s="20" t="s">
        <v>139</v>
      </c>
      <c r="R64" s="314" t="s">
        <v>145</v>
      </c>
      <c r="S64" s="20" t="s">
        <v>144</v>
      </c>
      <c r="T64" s="20"/>
      <c r="U64" s="20"/>
      <c r="V64" s="145"/>
    </row>
    <row r="65" spans="1:22" s="12" customFormat="1" ht="232.2" customHeight="1" x14ac:dyDescent="0.3">
      <c r="A65" s="22">
        <v>61</v>
      </c>
      <c r="B65" s="25" t="s">
        <v>747</v>
      </c>
      <c r="C65" s="25" t="s">
        <v>223</v>
      </c>
      <c r="D65" s="25" t="s">
        <v>223</v>
      </c>
      <c r="E65" s="351"/>
      <c r="F65" s="49" t="s">
        <v>227</v>
      </c>
      <c r="G65" s="48" t="s">
        <v>226</v>
      </c>
      <c r="H65" s="22">
        <v>5</v>
      </c>
      <c r="I65" s="21">
        <v>85625</v>
      </c>
      <c r="J65" s="21">
        <v>0</v>
      </c>
      <c r="K65" s="21">
        <v>90000</v>
      </c>
      <c r="L65" s="21">
        <v>85625</v>
      </c>
      <c r="M65" s="21">
        <v>0</v>
      </c>
      <c r="N65" s="21">
        <v>90000</v>
      </c>
      <c r="O65" s="20" t="s">
        <v>3</v>
      </c>
      <c r="P65" s="20" t="s">
        <v>2</v>
      </c>
      <c r="Q65" s="20" t="s">
        <v>139</v>
      </c>
      <c r="R65" s="314" t="s">
        <v>145</v>
      </c>
      <c r="S65" s="20" t="s">
        <v>144</v>
      </c>
      <c r="T65" s="20"/>
      <c r="U65" s="20"/>
      <c r="V65" s="145"/>
    </row>
    <row r="66" spans="1:22" s="12" customFormat="1" ht="41.4" x14ac:dyDescent="0.3">
      <c r="A66" s="22">
        <v>62</v>
      </c>
      <c r="B66" s="25" t="s">
        <v>747</v>
      </c>
      <c r="C66" s="25" t="s">
        <v>223</v>
      </c>
      <c r="D66" s="25" t="s">
        <v>223</v>
      </c>
      <c r="E66" s="351"/>
      <c r="F66" s="49" t="s">
        <v>225</v>
      </c>
      <c r="G66" s="48" t="s">
        <v>224</v>
      </c>
      <c r="H66" s="22">
        <v>1</v>
      </c>
      <c r="I66" s="21">
        <v>195700</v>
      </c>
      <c r="J66" s="21">
        <v>25441</v>
      </c>
      <c r="K66" s="21">
        <v>225000</v>
      </c>
      <c r="L66" s="21">
        <v>195700</v>
      </c>
      <c r="M66" s="21">
        <v>25441</v>
      </c>
      <c r="N66" s="21">
        <v>225000</v>
      </c>
      <c r="O66" s="20" t="s">
        <v>3</v>
      </c>
      <c r="P66" s="20" t="s">
        <v>2</v>
      </c>
      <c r="Q66" s="20" t="s">
        <v>139</v>
      </c>
      <c r="R66" s="314" t="s">
        <v>145</v>
      </c>
      <c r="S66" s="20" t="s">
        <v>144</v>
      </c>
      <c r="T66" s="20"/>
      <c r="U66" s="20"/>
      <c r="V66" s="145"/>
    </row>
    <row r="67" spans="1:22" s="12" customFormat="1" ht="27.6" x14ac:dyDescent="0.3">
      <c r="A67" s="22">
        <v>63</v>
      </c>
      <c r="B67" s="25" t="s">
        <v>747</v>
      </c>
      <c r="C67" s="25" t="s">
        <v>223</v>
      </c>
      <c r="D67" s="25" t="s">
        <v>223</v>
      </c>
      <c r="E67" s="352"/>
      <c r="F67" s="49" t="s">
        <v>222</v>
      </c>
      <c r="G67" s="48" t="s">
        <v>221</v>
      </c>
      <c r="H67" s="22">
        <v>3</v>
      </c>
      <c r="I67" s="21">
        <v>3472950</v>
      </c>
      <c r="J67" s="21">
        <v>451484</v>
      </c>
      <c r="K67" s="21">
        <v>3925000</v>
      </c>
      <c r="L67" s="21">
        <v>3472950</v>
      </c>
      <c r="M67" s="21">
        <v>451484</v>
      </c>
      <c r="N67" s="21">
        <v>3925000</v>
      </c>
      <c r="O67" s="20" t="s">
        <v>3</v>
      </c>
      <c r="P67" s="20" t="s">
        <v>2</v>
      </c>
      <c r="Q67" s="20" t="s">
        <v>139</v>
      </c>
      <c r="R67" s="314" t="s">
        <v>145</v>
      </c>
      <c r="S67" s="20" t="s">
        <v>144</v>
      </c>
      <c r="T67" s="20"/>
      <c r="U67" s="20"/>
      <c r="V67" s="145"/>
    </row>
    <row r="68" spans="1:22" s="12" customFormat="1" ht="207.6" customHeight="1" x14ac:dyDescent="0.3">
      <c r="A68" s="22">
        <v>64</v>
      </c>
      <c r="B68" s="25" t="s">
        <v>747</v>
      </c>
      <c r="C68" s="25" t="s">
        <v>150</v>
      </c>
      <c r="D68" s="25" t="s">
        <v>150</v>
      </c>
      <c r="E68" s="350" t="s">
        <v>220</v>
      </c>
      <c r="F68" s="25" t="s">
        <v>219</v>
      </c>
      <c r="G68" s="25" t="s">
        <v>218</v>
      </c>
      <c r="H68" s="22">
        <v>1</v>
      </c>
      <c r="I68" s="21">
        <v>824031</v>
      </c>
      <c r="J68" s="21">
        <v>107124</v>
      </c>
      <c r="K68" s="21">
        <v>935000</v>
      </c>
      <c r="L68" s="21">
        <v>824031</v>
      </c>
      <c r="M68" s="21">
        <v>107124</v>
      </c>
      <c r="N68" s="21">
        <v>935000</v>
      </c>
      <c r="O68" s="20" t="s">
        <v>3</v>
      </c>
      <c r="P68" s="20" t="s">
        <v>2</v>
      </c>
      <c r="Q68" s="30" t="s">
        <v>1</v>
      </c>
      <c r="R68" s="314">
        <v>45047</v>
      </c>
      <c r="S68" s="19" t="s">
        <v>189</v>
      </c>
      <c r="T68" s="20"/>
      <c r="U68" s="20"/>
      <c r="V68" s="145"/>
    </row>
    <row r="69" spans="1:22" s="12" customFormat="1" ht="41.4" x14ac:dyDescent="0.3">
      <c r="A69" s="22">
        <v>65</v>
      </c>
      <c r="B69" s="25" t="s">
        <v>747</v>
      </c>
      <c r="C69" s="25" t="s">
        <v>150</v>
      </c>
      <c r="D69" s="25" t="s">
        <v>150</v>
      </c>
      <c r="E69" s="351"/>
      <c r="F69" s="25" t="s">
        <v>217</v>
      </c>
      <c r="G69" s="25" t="s">
        <v>216</v>
      </c>
      <c r="H69" s="22">
        <v>2</v>
      </c>
      <c r="I69" s="21">
        <v>1984192</v>
      </c>
      <c r="J69" s="21">
        <v>257945</v>
      </c>
      <c r="K69" s="21">
        <v>2245000</v>
      </c>
      <c r="L69" s="21">
        <v>1984192</v>
      </c>
      <c r="M69" s="21">
        <v>257945</v>
      </c>
      <c r="N69" s="21">
        <v>2245000</v>
      </c>
      <c r="O69" s="20" t="s">
        <v>3</v>
      </c>
      <c r="P69" s="20" t="s">
        <v>2</v>
      </c>
      <c r="Q69" s="30" t="s">
        <v>1</v>
      </c>
      <c r="R69" s="314">
        <v>45047</v>
      </c>
      <c r="S69" s="19" t="s">
        <v>189</v>
      </c>
      <c r="T69" s="20"/>
      <c r="U69" s="20"/>
      <c r="V69" s="145"/>
    </row>
    <row r="70" spans="1:22" s="12" customFormat="1" ht="82.8" x14ac:dyDescent="0.3">
      <c r="A70" s="22">
        <v>66</v>
      </c>
      <c r="B70" s="25" t="s">
        <v>747</v>
      </c>
      <c r="C70" s="25" t="s">
        <v>150</v>
      </c>
      <c r="D70" s="25" t="s">
        <v>150</v>
      </c>
      <c r="E70" s="351"/>
      <c r="F70" s="25" t="s">
        <v>215</v>
      </c>
      <c r="G70" s="25" t="s">
        <v>204</v>
      </c>
      <c r="H70" s="22">
        <v>1</v>
      </c>
      <c r="I70" s="21">
        <v>76168</v>
      </c>
      <c r="J70" s="21">
        <v>9902</v>
      </c>
      <c r="K70" s="21">
        <v>90000</v>
      </c>
      <c r="L70" s="21">
        <v>76168</v>
      </c>
      <c r="M70" s="21">
        <v>9902</v>
      </c>
      <c r="N70" s="21">
        <v>90000</v>
      </c>
      <c r="O70" s="20" t="s">
        <v>3</v>
      </c>
      <c r="P70" s="20" t="s">
        <v>2</v>
      </c>
      <c r="Q70" s="30" t="s">
        <v>1</v>
      </c>
      <c r="R70" s="314">
        <v>45047</v>
      </c>
      <c r="S70" s="36" t="s">
        <v>189</v>
      </c>
      <c r="T70" s="20"/>
      <c r="U70" s="20"/>
      <c r="V70" s="145"/>
    </row>
    <row r="71" spans="1:22" s="12" customFormat="1" ht="82.8" x14ac:dyDescent="0.3">
      <c r="A71" s="22">
        <v>67</v>
      </c>
      <c r="B71" s="25" t="s">
        <v>747</v>
      </c>
      <c r="C71" s="25" t="s">
        <v>150</v>
      </c>
      <c r="D71" s="25" t="s">
        <v>150</v>
      </c>
      <c r="E71" s="351"/>
      <c r="F71" s="25" t="s">
        <v>214</v>
      </c>
      <c r="G71" s="25" t="s">
        <v>204</v>
      </c>
      <c r="H71" s="22">
        <v>3</v>
      </c>
      <c r="I71" s="21">
        <v>52292</v>
      </c>
      <c r="J71" s="21">
        <v>6837</v>
      </c>
      <c r="K71" s="21">
        <v>60000</v>
      </c>
      <c r="L71" s="21">
        <v>52292</v>
      </c>
      <c r="M71" s="21">
        <v>6837</v>
      </c>
      <c r="N71" s="21">
        <v>60000</v>
      </c>
      <c r="O71" s="20" t="s">
        <v>3</v>
      </c>
      <c r="P71" s="20" t="s">
        <v>2</v>
      </c>
      <c r="Q71" s="30" t="s">
        <v>1</v>
      </c>
      <c r="R71" s="314">
        <v>45047</v>
      </c>
      <c r="S71" s="36" t="s">
        <v>189</v>
      </c>
      <c r="T71" s="20"/>
      <c r="U71" s="20"/>
      <c r="V71" s="145"/>
    </row>
    <row r="72" spans="1:22" s="12" customFormat="1" ht="82.8" x14ac:dyDescent="0.3">
      <c r="A72" s="22">
        <v>68</v>
      </c>
      <c r="B72" s="25" t="s">
        <v>747</v>
      </c>
      <c r="C72" s="25" t="s">
        <v>150</v>
      </c>
      <c r="D72" s="25" t="s">
        <v>150</v>
      </c>
      <c r="E72" s="351"/>
      <c r="F72" s="25" t="s">
        <v>213</v>
      </c>
      <c r="G72" s="25" t="s">
        <v>204</v>
      </c>
      <c r="H72" s="45">
        <v>3</v>
      </c>
      <c r="I72" s="21">
        <v>102585</v>
      </c>
      <c r="J72" s="21">
        <v>13336</v>
      </c>
      <c r="K72" s="21">
        <v>120000</v>
      </c>
      <c r="L72" s="21">
        <v>102585</v>
      </c>
      <c r="M72" s="21">
        <v>13336</v>
      </c>
      <c r="N72" s="21">
        <v>120000</v>
      </c>
      <c r="O72" s="20" t="s">
        <v>3</v>
      </c>
      <c r="P72" s="20" t="s">
        <v>2</v>
      </c>
      <c r="Q72" s="30" t="s">
        <v>1</v>
      </c>
      <c r="R72" s="314">
        <v>45047</v>
      </c>
      <c r="S72" s="36" t="s">
        <v>189</v>
      </c>
      <c r="T72" s="20"/>
      <c r="U72" s="20"/>
      <c r="V72" s="145"/>
    </row>
    <row r="73" spans="1:22" s="12" customFormat="1" ht="82.8" x14ac:dyDescent="0.3">
      <c r="A73" s="22">
        <v>69</v>
      </c>
      <c r="B73" s="25" t="s">
        <v>747</v>
      </c>
      <c r="C73" s="25" t="s">
        <v>150</v>
      </c>
      <c r="D73" s="25" t="s">
        <v>150</v>
      </c>
      <c r="E73" s="351"/>
      <c r="F73" s="25" t="s">
        <v>212</v>
      </c>
      <c r="G73" s="25" t="s">
        <v>204</v>
      </c>
      <c r="H73" s="45">
        <v>1</v>
      </c>
      <c r="I73" s="21">
        <v>182362</v>
      </c>
      <c r="J73" s="21">
        <v>23707</v>
      </c>
      <c r="K73" s="21">
        <v>210000</v>
      </c>
      <c r="L73" s="21">
        <v>182362</v>
      </c>
      <c r="M73" s="21">
        <v>23707</v>
      </c>
      <c r="N73" s="21">
        <v>210000</v>
      </c>
      <c r="O73" s="20" t="s">
        <v>3</v>
      </c>
      <c r="P73" s="20" t="s">
        <v>2</v>
      </c>
      <c r="Q73" s="30" t="s">
        <v>1</v>
      </c>
      <c r="R73" s="314">
        <v>45047</v>
      </c>
      <c r="S73" s="36" t="s">
        <v>189</v>
      </c>
      <c r="T73" s="20"/>
      <c r="U73" s="20"/>
      <c r="V73" s="145"/>
    </row>
    <row r="74" spans="1:22" s="12" customFormat="1" ht="82.8" x14ac:dyDescent="0.3">
      <c r="A74" s="22">
        <v>70</v>
      </c>
      <c r="B74" s="25" t="s">
        <v>747</v>
      </c>
      <c r="C74" s="25" t="s">
        <v>150</v>
      </c>
      <c r="D74" s="25" t="s">
        <v>150</v>
      </c>
      <c r="E74" s="351"/>
      <c r="F74" s="25" t="s">
        <v>211</v>
      </c>
      <c r="G74" s="25" t="s">
        <v>204</v>
      </c>
      <c r="H74" s="47">
        <v>2</v>
      </c>
      <c r="I74" s="21">
        <v>145137</v>
      </c>
      <c r="J74" s="21">
        <v>18868</v>
      </c>
      <c r="K74" s="21">
        <v>165000</v>
      </c>
      <c r="L74" s="21">
        <v>145137</v>
      </c>
      <c r="M74" s="21">
        <v>18868</v>
      </c>
      <c r="N74" s="21">
        <v>165000</v>
      </c>
      <c r="O74" s="20" t="s">
        <v>3</v>
      </c>
      <c r="P74" s="20" t="s">
        <v>2</v>
      </c>
      <c r="Q74" s="30" t="s">
        <v>1</v>
      </c>
      <c r="R74" s="314">
        <v>45047</v>
      </c>
      <c r="S74" s="36" t="s">
        <v>189</v>
      </c>
      <c r="T74" s="20"/>
      <c r="U74" s="20"/>
      <c r="V74" s="145"/>
    </row>
    <row r="75" spans="1:22" s="12" customFormat="1" ht="82.8" x14ac:dyDescent="0.3">
      <c r="A75" s="22">
        <v>71</v>
      </c>
      <c r="B75" s="25" t="s">
        <v>747</v>
      </c>
      <c r="C75" s="25" t="s">
        <v>150</v>
      </c>
      <c r="D75" s="25" t="s">
        <v>150</v>
      </c>
      <c r="E75" s="351"/>
      <c r="F75" s="25" t="s">
        <v>210</v>
      </c>
      <c r="G75" s="25" t="s">
        <v>204</v>
      </c>
      <c r="H75" s="45">
        <v>1</v>
      </c>
      <c r="I75" s="21">
        <v>1581391</v>
      </c>
      <c r="J75" s="21">
        <v>205581</v>
      </c>
      <c r="K75" s="21">
        <v>1790000</v>
      </c>
      <c r="L75" s="21">
        <v>1581391</v>
      </c>
      <c r="M75" s="21">
        <v>205581</v>
      </c>
      <c r="N75" s="21">
        <v>1790000</v>
      </c>
      <c r="O75" s="20" t="s">
        <v>3</v>
      </c>
      <c r="P75" s="20" t="s">
        <v>2</v>
      </c>
      <c r="Q75" s="30" t="s">
        <v>1</v>
      </c>
      <c r="R75" s="314">
        <v>45047</v>
      </c>
      <c r="S75" s="36" t="s">
        <v>189</v>
      </c>
      <c r="T75" s="20"/>
      <c r="U75" s="20"/>
      <c r="V75" s="145"/>
    </row>
    <row r="76" spans="1:22" s="12" customFormat="1" ht="82.8" x14ac:dyDescent="0.3">
      <c r="A76" s="22">
        <v>72</v>
      </c>
      <c r="B76" s="25" t="s">
        <v>747</v>
      </c>
      <c r="C76" s="25" t="s">
        <v>150</v>
      </c>
      <c r="D76" s="25" t="s">
        <v>150</v>
      </c>
      <c r="E76" s="351"/>
      <c r="F76" s="25" t="s">
        <v>209</v>
      </c>
      <c r="G76" s="25" t="s">
        <v>204</v>
      </c>
      <c r="H76" s="45">
        <v>2</v>
      </c>
      <c r="I76" s="21">
        <v>1479844</v>
      </c>
      <c r="J76" s="21">
        <v>192380</v>
      </c>
      <c r="K76" s="21">
        <v>1675000</v>
      </c>
      <c r="L76" s="21">
        <v>1479844</v>
      </c>
      <c r="M76" s="21">
        <v>192380</v>
      </c>
      <c r="N76" s="21">
        <v>1675000</v>
      </c>
      <c r="O76" s="20" t="s">
        <v>3</v>
      </c>
      <c r="P76" s="20" t="s">
        <v>2</v>
      </c>
      <c r="Q76" s="30" t="s">
        <v>1</v>
      </c>
      <c r="R76" s="314">
        <v>45047</v>
      </c>
      <c r="S76" s="36" t="s">
        <v>189</v>
      </c>
      <c r="T76" s="20"/>
      <c r="U76" s="20"/>
      <c r="V76" s="145"/>
    </row>
    <row r="77" spans="1:22" s="12" customFormat="1" ht="82.8" x14ac:dyDescent="0.3">
      <c r="A77" s="22">
        <v>73</v>
      </c>
      <c r="B77" s="25" t="s">
        <v>747</v>
      </c>
      <c r="C77" s="25" t="s">
        <v>150</v>
      </c>
      <c r="D77" s="25" t="s">
        <v>150</v>
      </c>
      <c r="E77" s="351"/>
      <c r="F77" s="25" t="s">
        <v>208</v>
      </c>
      <c r="G77" s="25" t="s">
        <v>204</v>
      </c>
      <c r="H77" s="45">
        <v>1</v>
      </c>
      <c r="I77" s="21">
        <v>252577</v>
      </c>
      <c r="J77" s="21">
        <v>32835</v>
      </c>
      <c r="K77" s="21">
        <v>290000</v>
      </c>
      <c r="L77" s="21">
        <v>252577</v>
      </c>
      <c r="M77" s="21">
        <v>32835</v>
      </c>
      <c r="N77" s="21">
        <v>290000</v>
      </c>
      <c r="O77" s="20" t="s">
        <v>3</v>
      </c>
      <c r="P77" s="20" t="s">
        <v>2</v>
      </c>
      <c r="Q77" s="30" t="s">
        <v>1</v>
      </c>
      <c r="R77" s="314">
        <v>45047</v>
      </c>
      <c r="S77" s="36" t="s">
        <v>189</v>
      </c>
      <c r="T77" s="20"/>
      <c r="U77" s="20"/>
      <c r="V77" s="145"/>
    </row>
    <row r="78" spans="1:22" s="12" customFormat="1" ht="82.8" x14ac:dyDescent="0.3">
      <c r="A78" s="22">
        <v>74</v>
      </c>
      <c r="B78" s="25" t="s">
        <v>747</v>
      </c>
      <c r="C78" s="25" t="s">
        <v>150</v>
      </c>
      <c r="D78" s="25" t="s">
        <v>150</v>
      </c>
      <c r="E78" s="351"/>
      <c r="F78" s="25" t="s">
        <v>207</v>
      </c>
      <c r="G78" s="25" t="s">
        <v>204</v>
      </c>
      <c r="H78" s="45">
        <v>2</v>
      </c>
      <c r="I78" s="21">
        <v>1848557</v>
      </c>
      <c r="J78" s="21">
        <v>240312</v>
      </c>
      <c r="K78" s="21">
        <v>2090000</v>
      </c>
      <c r="L78" s="21">
        <v>1848557</v>
      </c>
      <c r="M78" s="21">
        <v>240312</v>
      </c>
      <c r="N78" s="21">
        <v>2090000</v>
      </c>
      <c r="O78" s="20" t="s">
        <v>3</v>
      </c>
      <c r="P78" s="20" t="s">
        <v>2</v>
      </c>
      <c r="Q78" s="30" t="s">
        <v>1</v>
      </c>
      <c r="R78" s="314">
        <v>45047</v>
      </c>
      <c r="S78" s="36" t="s">
        <v>189</v>
      </c>
      <c r="T78" s="20"/>
      <c r="U78" s="20"/>
      <c r="V78" s="145"/>
    </row>
    <row r="79" spans="1:22" s="12" customFormat="1" ht="82.8" x14ac:dyDescent="0.3">
      <c r="A79" s="22">
        <v>75</v>
      </c>
      <c r="B79" s="25" t="s">
        <v>747</v>
      </c>
      <c r="C79" s="25" t="s">
        <v>150</v>
      </c>
      <c r="D79" s="25" t="s">
        <v>150</v>
      </c>
      <c r="E79" s="351"/>
      <c r="F79" s="25" t="s">
        <v>206</v>
      </c>
      <c r="G79" s="25" t="s">
        <v>204</v>
      </c>
      <c r="H79" s="45">
        <v>2</v>
      </c>
      <c r="I79" s="21">
        <v>155279</v>
      </c>
      <c r="J79" s="21">
        <v>20186</v>
      </c>
      <c r="K79" s="21">
        <v>180000</v>
      </c>
      <c r="L79" s="21">
        <v>155279</v>
      </c>
      <c r="M79" s="21">
        <v>20186</v>
      </c>
      <c r="N79" s="21">
        <v>180000</v>
      </c>
      <c r="O79" s="20" t="s">
        <v>3</v>
      </c>
      <c r="P79" s="20" t="s">
        <v>2</v>
      </c>
      <c r="Q79" s="30" t="s">
        <v>1</v>
      </c>
      <c r="R79" s="314">
        <v>45047</v>
      </c>
      <c r="S79" s="36" t="s">
        <v>189</v>
      </c>
      <c r="T79" s="20"/>
      <c r="U79" s="20"/>
      <c r="V79" s="145"/>
    </row>
    <row r="80" spans="1:22" s="12" customFormat="1" ht="82.8" x14ac:dyDescent="0.3">
      <c r="A80" s="22">
        <v>76</v>
      </c>
      <c r="B80" s="25" t="s">
        <v>747</v>
      </c>
      <c r="C80" s="25" t="s">
        <v>150</v>
      </c>
      <c r="D80" s="25" t="s">
        <v>150</v>
      </c>
      <c r="E80" s="351"/>
      <c r="F80" s="25" t="s">
        <v>205</v>
      </c>
      <c r="G80" s="25" t="s">
        <v>204</v>
      </c>
      <c r="H80" s="45">
        <v>2</v>
      </c>
      <c r="I80" s="21">
        <v>292839</v>
      </c>
      <c r="J80" s="21">
        <v>38069</v>
      </c>
      <c r="K80" s="21">
        <v>335000</v>
      </c>
      <c r="L80" s="21">
        <v>292839</v>
      </c>
      <c r="M80" s="21">
        <v>38069</v>
      </c>
      <c r="N80" s="21">
        <v>335000</v>
      </c>
      <c r="O80" s="20" t="s">
        <v>3</v>
      </c>
      <c r="P80" s="20" t="s">
        <v>2</v>
      </c>
      <c r="Q80" s="30" t="s">
        <v>1</v>
      </c>
      <c r="R80" s="314">
        <v>45047</v>
      </c>
      <c r="S80" s="36" t="s">
        <v>189</v>
      </c>
      <c r="T80" s="20"/>
      <c r="U80" s="20"/>
      <c r="V80" s="145"/>
    </row>
    <row r="81" spans="1:22" s="12" customFormat="1" ht="55.2" x14ac:dyDescent="0.3">
      <c r="A81" s="22">
        <v>77</v>
      </c>
      <c r="B81" s="25" t="s">
        <v>747</v>
      </c>
      <c r="C81" s="25" t="s">
        <v>150</v>
      </c>
      <c r="D81" s="25" t="s">
        <v>150</v>
      </c>
      <c r="E81" s="351"/>
      <c r="F81" s="25" t="s">
        <v>203</v>
      </c>
      <c r="G81" s="25" t="s">
        <v>202</v>
      </c>
      <c r="H81" s="45">
        <v>1</v>
      </c>
      <c r="I81" s="21">
        <v>190447</v>
      </c>
      <c r="J81" s="21">
        <v>24758</v>
      </c>
      <c r="K81" s="21">
        <v>220000</v>
      </c>
      <c r="L81" s="21">
        <v>190447</v>
      </c>
      <c r="M81" s="21">
        <v>24758</v>
      </c>
      <c r="N81" s="21">
        <v>220000</v>
      </c>
      <c r="O81" s="20" t="s">
        <v>3</v>
      </c>
      <c r="P81" s="20" t="s">
        <v>2</v>
      </c>
      <c r="Q81" s="30" t="s">
        <v>1</v>
      </c>
      <c r="R81" s="314">
        <v>45047</v>
      </c>
      <c r="S81" s="36" t="s">
        <v>189</v>
      </c>
      <c r="T81" s="20"/>
      <c r="U81" s="20"/>
      <c r="V81" s="145"/>
    </row>
    <row r="82" spans="1:22" s="12" customFormat="1" ht="55.2" x14ac:dyDescent="0.3">
      <c r="A82" s="22">
        <v>78</v>
      </c>
      <c r="B82" s="25" t="s">
        <v>747</v>
      </c>
      <c r="C82" s="25" t="s">
        <v>150</v>
      </c>
      <c r="D82" s="25" t="s">
        <v>150</v>
      </c>
      <c r="E82" s="351"/>
      <c r="F82" s="25" t="s">
        <v>201</v>
      </c>
      <c r="G82" s="25" t="s">
        <v>200</v>
      </c>
      <c r="H82" s="46">
        <v>4</v>
      </c>
      <c r="I82" s="21">
        <v>5559940</v>
      </c>
      <c r="J82" s="21">
        <v>722792</v>
      </c>
      <c r="K82" s="21">
        <v>6285000</v>
      </c>
      <c r="L82" s="21">
        <v>5559940</v>
      </c>
      <c r="M82" s="21">
        <v>722792</v>
      </c>
      <c r="N82" s="21">
        <v>6285000</v>
      </c>
      <c r="O82" s="20" t="s">
        <v>3</v>
      </c>
      <c r="P82" s="20" t="s">
        <v>2</v>
      </c>
      <c r="Q82" s="30" t="s">
        <v>1</v>
      </c>
      <c r="R82" s="315">
        <v>45047</v>
      </c>
      <c r="S82" s="44" t="s">
        <v>189</v>
      </c>
      <c r="T82" s="20"/>
      <c r="U82" s="20"/>
      <c r="V82" s="145"/>
    </row>
    <row r="83" spans="1:22" s="12" customFormat="1" ht="55.2" x14ac:dyDescent="0.3">
      <c r="A83" s="22">
        <v>79</v>
      </c>
      <c r="B83" s="25" t="s">
        <v>747</v>
      </c>
      <c r="C83" s="25" t="s">
        <v>150</v>
      </c>
      <c r="D83" s="25" t="s">
        <v>150</v>
      </c>
      <c r="E83" s="351"/>
      <c r="F83" s="25" t="s">
        <v>199</v>
      </c>
      <c r="G83" s="25" t="s">
        <v>198</v>
      </c>
      <c r="H83" s="45">
        <v>4</v>
      </c>
      <c r="I83" s="21">
        <v>625725</v>
      </c>
      <c r="J83" s="21">
        <v>81344</v>
      </c>
      <c r="K83" s="21">
        <v>710000</v>
      </c>
      <c r="L83" s="21">
        <v>625725</v>
      </c>
      <c r="M83" s="21">
        <v>81344</v>
      </c>
      <c r="N83" s="21">
        <v>710000</v>
      </c>
      <c r="O83" s="20" t="s">
        <v>3</v>
      </c>
      <c r="P83" s="20" t="s">
        <v>2</v>
      </c>
      <c r="Q83" s="30" t="s">
        <v>1</v>
      </c>
      <c r="R83" s="315">
        <v>45047</v>
      </c>
      <c r="S83" s="44" t="s">
        <v>189</v>
      </c>
      <c r="T83" s="20"/>
      <c r="U83" s="20"/>
      <c r="V83" s="145"/>
    </row>
    <row r="84" spans="1:22" s="12" customFormat="1" ht="27.6" x14ac:dyDescent="0.3">
      <c r="A84" s="22">
        <v>80</v>
      </c>
      <c r="B84" s="25" t="s">
        <v>747</v>
      </c>
      <c r="C84" s="25" t="s">
        <v>150</v>
      </c>
      <c r="D84" s="25" t="s">
        <v>150</v>
      </c>
      <c r="E84" s="351"/>
      <c r="F84" s="25" t="s">
        <v>197</v>
      </c>
      <c r="G84" s="25" t="s">
        <v>196</v>
      </c>
      <c r="H84" s="45">
        <v>5</v>
      </c>
      <c r="I84" s="21">
        <v>807520</v>
      </c>
      <c r="J84" s="21">
        <v>104978</v>
      </c>
      <c r="K84" s="21">
        <v>915000</v>
      </c>
      <c r="L84" s="21">
        <v>807520</v>
      </c>
      <c r="M84" s="21">
        <v>104978</v>
      </c>
      <c r="N84" s="21">
        <v>915000</v>
      </c>
      <c r="O84" s="20" t="s">
        <v>3</v>
      </c>
      <c r="P84" s="20" t="s">
        <v>2</v>
      </c>
      <c r="Q84" s="30" t="s">
        <v>1</v>
      </c>
      <c r="R84" s="315">
        <v>45047</v>
      </c>
      <c r="S84" s="44" t="s">
        <v>189</v>
      </c>
      <c r="T84" s="20"/>
      <c r="U84" s="20"/>
      <c r="V84" s="145"/>
    </row>
    <row r="85" spans="1:22" s="12" customFormat="1" ht="41.4" x14ac:dyDescent="0.3">
      <c r="A85" s="22">
        <v>81</v>
      </c>
      <c r="B85" s="25" t="s">
        <v>747</v>
      </c>
      <c r="C85" s="25" t="s">
        <v>150</v>
      </c>
      <c r="D85" s="25" t="s">
        <v>150</v>
      </c>
      <c r="E85" s="351"/>
      <c r="F85" s="25" t="s">
        <v>195</v>
      </c>
      <c r="G85" s="25" t="s">
        <v>192</v>
      </c>
      <c r="H85" s="45">
        <v>5</v>
      </c>
      <c r="I85" s="21">
        <v>807520</v>
      </c>
      <c r="J85" s="21">
        <v>104978</v>
      </c>
      <c r="K85" s="21">
        <v>915000</v>
      </c>
      <c r="L85" s="21">
        <v>807520</v>
      </c>
      <c r="M85" s="21">
        <v>104978</v>
      </c>
      <c r="N85" s="21">
        <v>915000</v>
      </c>
      <c r="O85" s="20" t="s">
        <v>3</v>
      </c>
      <c r="P85" s="20" t="s">
        <v>2</v>
      </c>
      <c r="Q85" s="30" t="s">
        <v>1</v>
      </c>
      <c r="R85" s="315">
        <v>45047</v>
      </c>
      <c r="S85" s="44" t="s">
        <v>189</v>
      </c>
      <c r="T85" s="20"/>
      <c r="U85" s="20"/>
      <c r="V85" s="145"/>
    </row>
    <row r="86" spans="1:22" s="12" customFormat="1" ht="41.4" x14ac:dyDescent="0.3">
      <c r="A86" s="22">
        <v>82</v>
      </c>
      <c r="B86" s="25" t="s">
        <v>747</v>
      </c>
      <c r="C86" s="25" t="s">
        <v>150</v>
      </c>
      <c r="D86" s="25" t="s">
        <v>150</v>
      </c>
      <c r="E86" s="351"/>
      <c r="F86" s="25" t="s">
        <v>194</v>
      </c>
      <c r="G86" s="25" t="s">
        <v>192</v>
      </c>
      <c r="H86" s="45">
        <v>100</v>
      </c>
      <c r="I86" s="21">
        <v>1757180</v>
      </c>
      <c r="J86" s="21">
        <v>228433</v>
      </c>
      <c r="K86" s="21">
        <v>1990000</v>
      </c>
      <c r="L86" s="21">
        <v>1757180</v>
      </c>
      <c r="M86" s="21">
        <v>228433</v>
      </c>
      <c r="N86" s="21">
        <v>1990000</v>
      </c>
      <c r="O86" s="20" t="s">
        <v>3</v>
      </c>
      <c r="P86" s="20" t="s">
        <v>2</v>
      </c>
      <c r="Q86" s="30" t="s">
        <v>1</v>
      </c>
      <c r="R86" s="315">
        <v>45047</v>
      </c>
      <c r="S86" s="44" t="s">
        <v>189</v>
      </c>
      <c r="T86" s="20"/>
      <c r="U86" s="20"/>
      <c r="V86" s="145"/>
    </row>
    <row r="87" spans="1:22" s="12" customFormat="1" ht="41.4" x14ac:dyDescent="0.3">
      <c r="A87" s="22">
        <v>83</v>
      </c>
      <c r="B87" s="25" t="s">
        <v>747</v>
      </c>
      <c r="C87" s="25" t="s">
        <v>150</v>
      </c>
      <c r="D87" s="25" t="s">
        <v>150</v>
      </c>
      <c r="E87" s="351"/>
      <c r="F87" s="25" t="s">
        <v>193</v>
      </c>
      <c r="G87" s="25" t="s">
        <v>192</v>
      </c>
      <c r="H87" s="22">
        <v>100</v>
      </c>
      <c r="I87" s="21">
        <v>839450</v>
      </c>
      <c r="J87" s="21">
        <v>109129</v>
      </c>
      <c r="K87" s="21">
        <v>950000</v>
      </c>
      <c r="L87" s="21">
        <v>839450</v>
      </c>
      <c r="M87" s="21">
        <v>109129</v>
      </c>
      <c r="N87" s="21">
        <v>950000</v>
      </c>
      <c r="O87" s="20" t="s">
        <v>3</v>
      </c>
      <c r="P87" s="20" t="s">
        <v>2</v>
      </c>
      <c r="Q87" s="30" t="s">
        <v>1</v>
      </c>
      <c r="R87" s="314">
        <v>45047</v>
      </c>
      <c r="S87" s="36" t="s">
        <v>189</v>
      </c>
      <c r="T87" s="20"/>
      <c r="U87" s="20"/>
      <c r="V87" s="145"/>
    </row>
    <row r="88" spans="1:22" s="12" customFormat="1" ht="82.8" x14ac:dyDescent="0.3">
      <c r="A88" s="22">
        <v>84</v>
      </c>
      <c r="B88" s="25" t="s">
        <v>747</v>
      </c>
      <c r="C88" s="25" t="s">
        <v>150</v>
      </c>
      <c r="D88" s="25" t="s">
        <v>150</v>
      </c>
      <c r="E88" s="351"/>
      <c r="F88" s="25" t="s">
        <v>191</v>
      </c>
      <c r="G88" s="25" t="s">
        <v>190</v>
      </c>
      <c r="H88" s="22">
        <v>50</v>
      </c>
      <c r="I88" s="21">
        <v>1223125</v>
      </c>
      <c r="J88" s="21">
        <v>159006</v>
      </c>
      <c r="K88" s="21">
        <v>1385000</v>
      </c>
      <c r="L88" s="21">
        <v>1223125</v>
      </c>
      <c r="M88" s="21">
        <v>159006</v>
      </c>
      <c r="N88" s="21">
        <v>1385000</v>
      </c>
      <c r="O88" s="20" t="s">
        <v>3</v>
      </c>
      <c r="P88" s="20" t="s">
        <v>2</v>
      </c>
      <c r="Q88" s="30" t="s">
        <v>1</v>
      </c>
      <c r="R88" s="314">
        <v>45047</v>
      </c>
      <c r="S88" s="36" t="s">
        <v>189</v>
      </c>
      <c r="T88" s="20"/>
      <c r="U88" s="20"/>
      <c r="V88" s="145"/>
    </row>
    <row r="89" spans="1:22" s="12" customFormat="1" ht="82.8" x14ac:dyDescent="0.3">
      <c r="A89" s="22">
        <v>85</v>
      </c>
      <c r="B89" s="25" t="s">
        <v>747</v>
      </c>
      <c r="C89" s="25" t="s">
        <v>150</v>
      </c>
      <c r="D89" s="25" t="s">
        <v>150</v>
      </c>
      <c r="E89" s="351"/>
      <c r="F89" s="25" t="s">
        <v>188</v>
      </c>
      <c r="G89" s="25" t="s">
        <v>187</v>
      </c>
      <c r="H89" s="22">
        <v>8</v>
      </c>
      <c r="I89" s="21">
        <v>208060</v>
      </c>
      <c r="J89" s="21">
        <v>27048</v>
      </c>
      <c r="K89" s="21">
        <v>240000</v>
      </c>
      <c r="L89" s="21">
        <v>208060</v>
      </c>
      <c r="M89" s="21">
        <v>27048</v>
      </c>
      <c r="N89" s="21">
        <v>240000</v>
      </c>
      <c r="O89" s="20" t="s">
        <v>3</v>
      </c>
      <c r="P89" s="20" t="s">
        <v>2</v>
      </c>
      <c r="Q89" s="30" t="s">
        <v>1</v>
      </c>
      <c r="R89" s="314">
        <v>45047</v>
      </c>
      <c r="S89" s="41" t="s">
        <v>184</v>
      </c>
      <c r="T89" s="20"/>
      <c r="U89" s="20"/>
      <c r="V89" s="145"/>
    </row>
    <row r="90" spans="1:22" s="12" customFormat="1" ht="276" x14ac:dyDescent="0.3">
      <c r="A90" s="22">
        <v>86</v>
      </c>
      <c r="B90" s="25" t="s">
        <v>747</v>
      </c>
      <c r="C90" s="25" t="s">
        <v>150</v>
      </c>
      <c r="D90" s="25" t="s">
        <v>150</v>
      </c>
      <c r="E90" s="351"/>
      <c r="F90" s="41" t="s">
        <v>186</v>
      </c>
      <c r="G90" s="25" t="s">
        <v>185</v>
      </c>
      <c r="H90" s="22">
        <v>1</v>
      </c>
      <c r="I90" s="21">
        <v>18185839</v>
      </c>
      <c r="J90" s="21">
        <v>2364159</v>
      </c>
      <c r="K90" s="21">
        <v>20550000</v>
      </c>
      <c r="L90" s="21">
        <v>18185839</v>
      </c>
      <c r="M90" s="21">
        <v>2364159</v>
      </c>
      <c r="N90" s="21">
        <v>20550000</v>
      </c>
      <c r="O90" s="20" t="s">
        <v>3</v>
      </c>
      <c r="P90" s="20" t="s">
        <v>2</v>
      </c>
      <c r="Q90" s="30" t="s">
        <v>1</v>
      </c>
      <c r="R90" s="314">
        <v>44986</v>
      </c>
      <c r="S90" s="41" t="s">
        <v>184</v>
      </c>
      <c r="T90" s="20"/>
      <c r="U90" s="20"/>
      <c r="V90" s="145"/>
    </row>
    <row r="91" spans="1:22" s="12" customFormat="1" ht="138" x14ac:dyDescent="0.3">
      <c r="A91" s="22">
        <v>87</v>
      </c>
      <c r="B91" s="25" t="s">
        <v>747</v>
      </c>
      <c r="C91" s="25" t="s">
        <v>150</v>
      </c>
      <c r="D91" s="25" t="s">
        <v>150</v>
      </c>
      <c r="E91" s="351"/>
      <c r="F91" s="25" t="s">
        <v>183</v>
      </c>
      <c r="G91" s="25" t="s">
        <v>182</v>
      </c>
      <c r="H91" s="22">
        <v>35</v>
      </c>
      <c r="I91" s="21">
        <v>1081320</v>
      </c>
      <c r="J91" s="21">
        <v>140572</v>
      </c>
      <c r="K91" s="21">
        <v>1225000</v>
      </c>
      <c r="L91" s="21">
        <v>1081320</v>
      </c>
      <c r="M91" s="21">
        <v>140572</v>
      </c>
      <c r="N91" s="21">
        <v>1225000</v>
      </c>
      <c r="O91" s="20" t="s">
        <v>3</v>
      </c>
      <c r="P91" s="20" t="s">
        <v>2</v>
      </c>
      <c r="Q91" s="30" t="s">
        <v>1</v>
      </c>
      <c r="R91" s="314">
        <v>45017</v>
      </c>
      <c r="S91" s="19" t="s">
        <v>181</v>
      </c>
      <c r="T91" s="20"/>
      <c r="U91" s="20"/>
      <c r="V91" s="145"/>
    </row>
    <row r="92" spans="1:22" s="12" customFormat="1" ht="63" customHeight="1" x14ac:dyDescent="0.3">
      <c r="A92" s="22">
        <v>88</v>
      </c>
      <c r="B92" s="25" t="s">
        <v>747</v>
      </c>
      <c r="C92" s="25" t="s">
        <v>150</v>
      </c>
      <c r="D92" s="25" t="s">
        <v>150</v>
      </c>
      <c r="E92" s="351"/>
      <c r="F92" s="20" t="s">
        <v>180</v>
      </c>
      <c r="G92" s="43" t="s">
        <v>179</v>
      </c>
      <c r="H92" s="25" t="s">
        <v>178</v>
      </c>
      <c r="I92" s="21">
        <v>19604248</v>
      </c>
      <c r="J92" s="21">
        <v>2548552</v>
      </c>
      <c r="K92" s="21">
        <v>22155000</v>
      </c>
      <c r="L92" s="21">
        <v>19604248</v>
      </c>
      <c r="M92" s="21">
        <v>2548552</v>
      </c>
      <c r="N92" s="21">
        <v>22155000</v>
      </c>
      <c r="O92" s="20" t="s">
        <v>3</v>
      </c>
      <c r="P92" s="20" t="s">
        <v>2</v>
      </c>
      <c r="Q92" s="20" t="s">
        <v>139</v>
      </c>
      <c r="R92" s="314" t="s">
        <v>145</v>
      </c>
      <c r="S92" s="20" t="s">
        <v>144</v>
      </c>
      <c r="T92" s="20"/>
      <c r="U92" s="20"/>
      <c r="V92" s="145"/>
    </row>
    <row r="93" spans="1:22" s="12" customFormat="1" ht="59.4" customHeight="1" x14ac:dyDescent="0.3">
      <c r="A93" s="22">
        <v>89</v>
      </c>
      <c r="B93" s="25" t="s">
        <v>747</v>
      </c>
      <c r="C93" s="25" t="s">
        <v>150</v>
      </c>
      <c r="D93" s="25" t="s">
        <v>150</v>
      </c>
      <c r="E93" s="351"/>
      <c r="F93" s="20" t="s">
        <v>177</v>
      </c>
      <c r="G93" s="25" t="s">
        <v>176</v>
      </c>
      <c r="H93" s="25" t="s">
        <v>175</v>
      </c>
      <c r="I93" s="21">
        <v>65159533</v>
      </c>
      <c r="J93" s="21">
        <v>8470739</v>
      </c>
      <c r="K93" s="21">
        <v>73635000</v>
      </c>
      <c r="L93" s="21">
        <v>65159533</v>
      </c>
      <c r="M93" s="21">
        <v>8470739</v>
      </c>
      <c r="N93" s="21">
        <v>73635000</v>
      </c>
      <c r="O93" s="20" t="s">
        <v>3</v>
      </c>
      <c r="P93" s="20" t="s">
        <v>2</v>
      </c>
      <c r="Q93" s="20" t="s">
        <v>139</v>
      </c>
      <c r="R93" s="314" t="s">
        <v>145</v>
      </c>
      <c r="S93" s="20" t="s">
        <v>144</v>
      </c>
      <c r="T93" s="20"/>
      <c r="U93" s="20"/>
      <c r="V93" s="145"/>
    </row>
    <row r="94" spans="1:22" s="12" customFormat="1" ht="57.6" customHeight="1" x14ac:dyDescent="0.3">
      <c r="A94" s="22">
        <v>90</v>
      </c>
      <c r="B94" s="25" t="s">
        <v>747</v>
      </c>
      <c r="C94" s="25" t="s">
        <v>150</v>
      </c>
      <c r="D94" s="25" t="s">
        <v>150</v>
      </c>
      <c r="E94" s="351"/>
      <c r="F94" s="20" t="s">
        <v>174</v>
      </c>
      <c r="G94" s="354" t="s">
        <v>173</v>
      </c>
      <c r="H94" s="25" t="s">
        <v>172</v>
      </c>
      <c r="I94" s="21">
        <v>116814159</v>
      </c>
      <c r="J94" s="21">
        <v>15185841</v>
      </c>
      <c r="K94" s="21">
        <v>132000000</v>
      </c>
      <c r="L94" s="21">
        <v>116814159</v>
      </c>
      <c r="M94" s="21">
        <v>15185841</v>
      </c>
      <c r="N94" s="21">
        <v>132000000</v>
      </c>
      <c r="O94" s="20" t="s">
        <v>146</v>
      </c>
      <c r="P94" s="20" t="s">
        <v>2</v>
      </c>
      <c r="Q94" s="20" t="s">
        <v>139</v>
      </c>
      <c r="R94" s="314" t="s">
        <v>145</v>
      </c>
      <c r="S94" s="20" t="s">
        <v>144</v>
      </c>
      <c r="T94" s="20"/>
      <c r="U94" s="20"/>
      <c r="V94" s="145"/>
    </row>
    <row r="95" spans="1:22" s="12" customFormat="1" ht="27.6" x14ac:dyDescent="0.3">
      <c r="A95" s="22">
        <v>91</v>
      </c>
      <c r="B95" s="25" t="s">
        <v>747</v>
      </c>
      <c r="C95" s="25" t="s">
        <v>150</v>
      </c>
      <c r="D95" s="25" t="s">
        <v>150</v>
      </c>
      <c r="E95" s="351"/>
      <c r="F95" s="42" t="s">
        <v>171</v>
      </c>
      <c r="G95" s="355"/>
      <c r="H95" s="22">
        <v>25</v>
      </c>
      <c r="I95" s="21">
        <v>7312375</v>
      </c>
      <c r="J95" s="21">
        <v>950609</v>
      </c>
      <c r="K95" s="21">
        <v>8265000</v>
      </c>
      <c r="L95" s="21">
        <v>7312375</v>
      </c>
      <c r="M95" s="21">
        <v>950609</v>
      </c>
      <c r="N95" s="21">
        <v>8265000</v>
      </c>
      <c r="O95" s="20" t="s">
        <v>3</v>
      </c>
      <c r="P95" s="20" t="s">
        <v>2</v>
      </c>
      <c r="Q95" s="20" t="s">
        <v>139</v>
      </c>
      <c r="R95" s="314" t="s">
        <v>145</v>
      </c>
      <c r="S95" s="20" t="s">
        <v>144</v>
      </c>
      <c r="T95" s="20"/>
      <c r="U95" s="20"/>
      <c r="V95" s="145"/>
    </row>
    <row r="96" spans="1:22" s="12" customFormat="1" ht="27.6" x14ac:dyDescent="0.3">
      <c r="A96" s="22">
        <v>92</v>
      </c>
      <c r="B96" s="25" t="s">
        <v>747</v>
      </c>
      <c r="C96" s="25" t="s">
        <v>150</v>
      </c>
      <c r="D96" s="25" t="s">
        <v>150</v>
      </c>
      <c r="E96" s="351"/>
      <c r="F96" s="42" t="s">
        <v>170</v>
      </c>
      <c r="G96" s="355"/>
      <c r="H96" s="22">
        <v>8</v>
      </c>
      <c r="I96" s="21">
        <v>2770973</v>
      </c>
      <c r="J96" s="21">
        <v>360227</v>
      </c>
      <c r="K96" s="21">
        <v>3135000</v>
      </c>
      <c r="L96" s="21">
        <v>2770973</v>
      </c>
      <c r="M96" s="21">
        <v>360227</v>
      </c>
      <c r="N96" s="21">
        <v>3135000</v>
      </c>
      <c r="O96" s="20" t="s">
        <v>3</v>
      </c>
      <c r="P96" s="20" t="s">
        <v>2</v>
      </c>
      <c r="Q96" s="20" t="s">
        <v>139</v>
      </c>
      <c r="R96" s="314" t="s">
        <v>145</v>
      </c>
      <c r="S96" s="20" t="s">
        <v>144</v>
      </c>
      <c r="T96" s="20"/>
      <c r="U96" s="20"/>
      <c r="V96" s="145"/>
    </row>
    <row r="97" spans="1:22" s="12" customFormat="1" ht="27.6" x14ac:dyDescent="0.3">
      <c r="A97" s="22">
        <v>93</v>
      </c>
      <c r="B97" s="25" t="s">
        <v>747</v>
      </c>
      <c r="C97" s="25" t="s">
        <v>150</v>
      </c>
      <c r="D97" s="25" t="s">
        <v>150</v>
      </c>
      <c r="E97" s="351"/>
      <c r="F97" s="42" t="s">
        <v>169</v>
      </c>
      <c r="G97" s="355"/>
      <c r="H97" s="22">
        <v>86</v>
      </c>
      <c r="I97" s="21">
        <v>29572820</v>
      </c>
      <c r="J97" s="21">
        <v>3844467</v>
      </c>
      <c r="K97" s="21">
        <v>33420000</v>
      </c>
      <c r="L97" s="21">
        <v>29572820</v>
      </c>
      <c r="M97" s="21">
        <v>3844467</v>
      </c>
      <c r="N97" s="21">
        <v>33420000</v>
      </c>
      <c r="O97" s="20" t="s">
        <v>3</v>
      </c>
      <c r="P97" s="20" t="s">
        <v>2</v>
      </c>
      <c r="Q97" s="20" t="s">
        <v>139</v>
      </c>
      <c r="R97" s="314" t="s">
        <v>145</v>
      </c>
      <c r="S97" s="20" t="s">
        <v>144</v>
      </c>
      <c r="T97" s="20"/>
      <c r="U97" s="20"/>
      <c r="V97" s="145"/>
    </row>
    <row r="98" spans="1:22" s="12" customFormat="1" ht="27.6" x14ac:dyDescent="0.3">
      <c r="A98" s="22">
        <v>94</v>
      </c>
      <c r="B98" s="25" t="s">
        <v>747</v>
      </c>
      <c r="C98" s="25" t="s">
        <v>150</v>
      </c>
      <c r="D98" s="25" t="s">
        <v>150</v>
      </c>
      <c r="E98" s="351"/>
      <c r="F98" s="42" t="s">
        <v>168</v>
      </c>
      <c r="G98" s="355"/>
      <c r="H98" s="22">
        <v>10</v>
      </c>
      <c r="I98" s="21">
        <v>2825664</v>
      </c>
      <c r="J98" s="21">
        <v>367336</v>
      </c>
      <c r="K98" s="21">
        <v>3195000</v>
      </c>
      <c r="L98" s="21">
        <v>2825664</v>
      </c>
      <c r="M98" s="21">
        <v>367336</v>
      </c>
      <c r="N98" s="21">
        <v>3195000</v>
      </c>
      <c r="O98" s="20" t="s">
        <v>3</v>
      </c>
      <c r="P98" s="20" t="s">
        <v>2</v>
      </c>
      <c r="Q98" s="20" t="s">
        <v>139</v>
      </c>
      <c r="R98" s="314" t="s">
        <v>145</v>
      </c>
      <c r="S98" s="20" t="s">
        <v>144</v>
      </c>
      <c r="T98" s="20"/>
      <c r="U98" s="20"/>
      <c r="V98" s="145"/>
    </row>
    <row r="99" spans="1:22" s="12" customFormat="1" ht="27.6" x14ac:dyDescent="0.3">
      <c r="A99" s="22">
        <v>95</v>
      </c>
      <c r="B99" s="25" t="s">
        <v>747</v>
      </c>
      <c r="C99" s="25" t="s">
        <v>150</v>
      </c>
      <c r="D99" s="25" t="s">
        <v>150</v>
      </c>
      <c r="E99" s="351"/>
      <c r="F99" s="42" t="s">
        <v>167</v>
      </c>
      <c r="G99" s="355"/>
      <c r="H99" s="22">
        <v>1</v>
      </c>
      <c r="I99" s="21">
        <v>163770</v>
      </c>
      <c r="J99" s="21">
        <v>21290</v>
      </c>
      <c r="K99" s="21">
        <v>190000</v>
      </c>
      <c r="L99" s="21">
        <v>163770</v>
      </c>
      <c r="M99" s="21">
        <v>21290</v>
      </c>
      <c r="N99" s="21">
        <v>190000</v>
      </c>
      <c r="O99" s="20" t="s">
        <v>3</v>
      </c>
      <c r="P99" s="20" t="s">
        <v>2</v>
      </c>
      <c r="Q99" s="20" t="s">
        <v>139</v>
      </c>
      <c r="R99" s="314" t="s">
        <v>145</v>
      </c>
      <c r="S99" s="20" t="s">
        <v>144</v>
      </c>
      <c r="T99" s="20"/>
      <c r="U99" s="20"/>
      <c r="V99" s="145"/>
    </row>
    <row r="100" spans="1:22" s="12" customFormat="1" ht="27.6" x14ac:dyDescent="0.3">
      <c r="A100" s="22">
        <v>96</v>
      </c>
      <c r="B100" s="25" t="s">
        <v>747</v>
      </c>
      <c r="C100" s="25" t="s">
        <v>150</v>
      </c>
      <c r="D100" s="25" t="s">
        <v>150</v>
      </c>
      <c r="E100" s="351"/>
      <c r="F100" s="42" t="s">
        <v>166</v>
      </c>
      <c r="G100" s="355"/>
      <c r="H100" s="22">
        <v>5</v>
      </c>
      <c r="I100" s="21">
        <v>1328700</v>
      </c>
      <c r="J100" s="21">
        <v>172731</v>
      </c>
      <c r="K100" s="21">
        <v>1505000</v>
      </c>
      <c r="L100" s="21">
        <v>1328700</v>
      </c>
      <c r="M100" s="21">
        <v>172731</v>
      </c>
      <c r="N100" s="21">
        <v>1505000</v>
      </c>
      <c r="O100" s="20" t="s">
        <v>3</v>
      </c>
      <c r="P100" s="20" t="s">
        <v>2</v>
      </c>
      <c r="Q100" s="20" t="s">
        <v>139</v>
      </c>
      <c r="R100" s="314" t="s">
        <v>145</v>
      </c>
      <c r="S100" s="20" t="s">
        <v>144</v>
      </c>
      <c r="T100" s="20"/>
      <c r="U100" s="20"/>
      <c r="V100" s="145"/>
    </row>
    <row r="101" spans="1:22" s="12" customFormat="1" ht="27.6" x14ac:dyDescent="0.3">
      <c r="A101" s="22">
        <v>97</v>
      </c>
      <c r="B101" s="25" t="s">
        <v>747</v>
      </c>
      <c r="C101" s="25" t="s">
        <v>150</v>
      </c>
      <c r="D101" s="25" t="s">
        <v>150</v>
      </c>
      <c r="E101" s="351"/>
      <c r="F101" s="42" t="s">
        <v>165</v>
      </c>
      <c r="G101" s="355"/>
      <c r="H101" s="22">
        <v>20</v>
      </c>
      <c r="I101" s="21">
        <v>7601400</v>
      </c>
      <c r="J101" s="21">
        <v>988182</v>
      </c>
      <c r="K101" s="21">
        <v>8590000</v>
      </c>
      <c r="L101" s="21">
        <v>7601400</v>
      </c>
      <c r="M101" s="21">
        <v>988182</v>
      </c>
      <c r="N101" s="21">
        <v>8590000</v>
      </c>
      <c r="O101" s="20" t="s">
        <v>3</v>
      </c>
      <c r="P101" s="20" t="s">
        <v>2</v>
      </c>
      <c r="Q101" s="20" t="s">
        <v>139</v>
      </c>
      <c r="R101" s="314" t="s">
        <v>145</v>
      </c>
      <c r="S101" s="20" t="s">
        <v>144</v>
      </c>
      <c r="T101" s="20"/>
      <c r="U101" s="20"/>
      <c r="V101" s="145"/>
    </row>
    <row r="102" spans="1:22" s="12" customFormat="1" ht="27.6" x14ac:dyDescent="0.3">
      <c r="A102" s="22">
        <v>98</v>
      </c>
      <c r="B102" s="25" t="s">
        <v>747</v>
      </c>
      <c r="C102" s="25" t="s">
        <v>150</v>
      </c>
      <c r="D102" s="25" t="s">
        <v>150</v>
      </c>
      <c r="E102" s="351"/>
      <c r="F102" s="42" t="s">
        <v>164</v>
      </c>
      <c r="G102" s="355"/>
      <c r="H102" s="22">
        <v>1</v>
      </c>
      <c r="I102" s="21">
        <v>256470</v>
      </c>
      <c r="J102" s="21">
        <v>33341</v>
      </c>
      <c r="K102" s="21">
        <v>290000</v>
      </c>
      <c r="L102" s="21">
        <v>256470</v>
      </c>
      <c r="M102" s="21">
        <v>33341</v>
      </c>
      <c r="N102" s="21">
        <v>290000</v>
      </c>
      <c r="O102" s="20" t="s">
        <v>3</v>
      </c>
      <c r="P102" s="20" t="s">
        <v>2</v>
      </c>
      <c r="Q102" s="20" t="s">
        <v>139</v>
      </c>
      <c r="R102" s="314" t="s">
        <v>145</v>
      </c>
      <c r="S102" s="20" t="s">
        <v>144</v>
      </c>
      <c r="T102" s="20"/>
      <c r="U102" s="20"/>
      <c r="V102" s="145"/>
    </row>
    <row r="103" spans="1:22" s="12" customFormat="1" ht="27.6" x14ac:dyDescent="0.3">
      <c r="A103" s="22">
        <v>99</v>
      </c>
      <c r="B103" s="25" t="s">
        <v>747</v>
      </c>
      <c r="C103" s="25" t="s">
        <v>150</v>
      </c>
      <c r="D103" s="25" t="s">
        <v>150</v>
      </c>
      <c r="E103" s="351"/>
      <c r="F103" s="42" t="s">
        <v>163</v>
      </c>
      <c r="G103" s="355"/>
      <c r="H103" s="22">
        <v>35</v>
      </c>
      <c r="I103" s="21">
        <v>6525050</v>
      </c>
      <c r="J103" s="21">
        <v>848257</v>
      </c>
      <c r="K103" s="21">
        <v>7375000</v>
      </c>
      <c r="L103" s="21">
        <v>6525050</v>
      </c>
      <c r="M103" s="21">
        <v>848257</v>
      </c>
      <c r="N103" s="21">
        <v>7375000</v>
      </c>
      <c r="O103" s="20" t="s">
        <v>3</v>
      </c>
      <c r="P103" s="20" t="s">
        <v>2</v>
      </c>
      <c r="Q103" s="20" t="s">
        <v>139</v>
      </c>
      <c r="R103" s="314" t="s">
        <v>145</v>
      </c>
      <c r="S103" s="20" t="s">
        <v>144</v>
      </c>
      <c r="T103" s="20"/>
      <c r="U103" s="20"/>
      <c r="V103" s="145"/>
    </row>
    <row r="104" spans="1:22" s="12" customFormat="1" ht="27.6" x14ac:dyDescent="0.3">
      <c r="A104" s="22">
        <v>100</v>
      </c>
      <c r="B104" s="25" t="s">
        <v>747</v>
      </c>
      <c r="C104" s="25" t="s">
        <v>150</v>
      </c>
      <c r="D104" s="25" t="s">
        <v>150</v>
      </c>
      <c r="E104" s="351"/>
      <c r="F104" s="41" t="s">
        <v>162</v>
      </c>
      <c r="G104" s="355"/>
      <c r="H104" s="22">
        <v>16</v>
      </c>
      <c r="I104" s="21">
        <v>1413402</v>
      </c>
      <c r="J104" s="21">
        <v>183742</v>
      </c>
      <c r="K104" s="21">
        <v>1600000</v>
      </c>
      <c r="L104" s="21">
        <v>1413402</v>
      </c>
      <c r="M104" s="21">
        <v>183742</v>
      </c>
      <c r="N104" s="21">
        <v>1600000</v>
      </c>
      <c r="O104" s="20" t="s">
        <v>146</v>
      </c>
      <c r="P104" s="20" t="s">
        <v>2</v>
      </c>
      <c r="Q104" s="20" t="s">
        <v>139</v>
      </c>
      <c r="R104" s="314" t="s">
        <v>145</v>
      </c>
      <c r="S104" s="20" t="s">
        <v>144</v>
      </c>
      <c r="T104" s="20"/>
      <c r="U104" s="20"/>
      <c r="V104" s="145"/>
    </row>
    <row r="105" spans="1:22" s="12" customFormat="1" ht="27.6" x14ac:dyDescent="0.3">
      <c r="A105" s="22">
        <v>101</v>
      </c>
      <c r="B105" s="25" t="s">
        <v>747</v>
      </c>
      <c r="C105" s="25" t="s">
        <v>150</v>
      </c>
      <c r="D105" s="25" t="s">
        <v>150</v>
      </c>
      <c r="E105" s="351"/>
      <c r="F105" s="41" t="s">
        <v>161</v>
      </c>
      <c r="G105" s="355"/>
      <c r="H105" s="36">
        <v>22</v>
      </c>
      <c r="I105" s="21">
        <v>3014227</v>
      </c>
      <c r="J105" s="21">
        <v>391850</v>
      </c>
      <c r="K105" s="21">
        <v>3410000</v>
      </c>
      <c r="L105" s="21">
        <v>3014227</v>
      </c>
      <c r="M105" s="21">
        <v>391850</v>
      </c>
      <c r="N105" s="21">
        <v>3410000</v>
      </c>
      <c r="O105" s="20" t="s">
        <v>146</v>
      </c>
      <c r="P105" s="20" t="s">
        <v>2</v>
      </c>
      <c r="Q105" s="20" t="s">
        <v>139</v>
      </c>
      <c r="R105" s="314" t="s">
        <v>145</v>
      </c>
      <c r="S105" s="20" t="s">
        <v>144</v>
      </c>
      <c r="T105" s="20"/>
      <c r="U105" s="20"/>
      <c r="V105" s="145"/>
    </row>
    <row r="106" spans="1:22" s="12" customFormat="1" ht="27.6" x14ac:dyDescent="0.3">
      <c r="A106" s="22">
        <v>102</v>
      </c>
      <c r="B106" s="25" t="s">
        <v>747</v>
      </c>
      <c r="C106" s="25" t="s">
        <v>150</v>
      </c>
      <c r="D106" s="25" t="s">
        <v>150</v>
      </c>
      <c r="E106" s="351"/>
      <c r="F106" s="41" t="s">
        <v>160</v>
      </c>
      <c r="G106" s="355"/>
      <c r="H106" s="22">
        <v>582</v>
      </c>
      <c r="I106" s="21">
        <v>67916696</v>
      </c>
      <c r="J106" s="21">
        <v>8829170</v>
      </c>
      <c r="K106" s="21">
        <v>76750000</v>
      </c>
      <c r="L106" s="21">
        <v>67916696</v>
      </c>
      <c r="M106" s="21">
        <v>8829170</v>
      </c>
      <c r="N106" s="21">
        <v>76750000</v>
      </c>
      <c r="O106" s="20" t="s">
        <v>146</v>
      </c>
      <c r="P106" s="20" t="s">
        <v>2</v>
      </c>
      <c r="Q106" s="20" t="s">
        <v>139</v>
      </c>
      <c r="R106" s="314" t="s">
        <v>145</v>
      </c>
      <c r="S106" s="20" t="s">
        <v>144</v>
      </c>
      <c r="T106" s="20"/>
      <c r="U106" s="20"/>
      <c r="V106" s="145"/>
    </row>
    <row r="107" spans="1:22" s="12" customFormat="1" ht="27.6" x14ac:dyDescent="0.3">
      <c r="A107" s="22">
        <v>103</v>
      </c>
      <c r="B107" s="25" t="s">
        <v>747</v>
      </c>
      <c r="C107" s="25" t="s">
        <v>150</v>
      </c>
      <c r="D107" s="25" t="s">
        <v>150</v>
      </c>
      <c r="E107" s="351"/>
      <c r="F107" s="41" t="s">
        <v>159</v>
      </c>
      <c r="G107" s="355"/>
      <c r="H107" s="22">
        <v>40</v>
      </c>
      <c r="I107" s="21">
        <v>2607544</v>
      </c>
      <c r="J107" s="21">
        <v>338981</v>
      </c>
      <c r="K107" s="21">
        <v>2950000</v>
      </c>
      <c r="L107" s="21">
        <v>2607544</v>
      </c>
      <c r="M107" s="21">
        <v>338981</v>
      </c>
      <c r="N107" s="21">
        <v>2950000</v>
      </c>
      <c r="O107" s="20" t="s">
        <v>146</v>
      </c>
      <c r="P107" s="20" t="s">
        <v>2</v>
      </c>
      <c r="Q107" s="20" t="s">
        <v>139</v>
      </c>
      <c r="R107" s="314" t="s">
        <v>145</v>
      </c>
      <c r="S107" s="20" t="s">
        <v>144</v>
      </c>
      <c r="T107" s="20"/>
      <c r="U107" s="20"/>
      <c r="V107" s="145"/>
    </row>
    <row r="108" spans="1:22" s="12" customFormat="1" ht="27.6" x14ac:dyDescent="0.3">
      <c r="A108" s="22">
        <v>104</v>
      </c>
      <c r="B108" s="25" t="s">
        <v>747</v>
      </c>
      <c r="C108" s="25" t="s">
        <v>150</v>
      </c>
      <c r="D108" s="25" t="s">
        <v>150</v>
      </c>
      <c r="E108" s="351"/>
      <c r="F108" s="41" t="s">
        <v>158</v>
      </c>
      <c r="G108" s="356"/>
      <c r="H108" s="36">
        <v>15</v>
      </c>
      <c r="I108" s="21">
        <v>4001072</v>
      </c>
      <c r="J108" s="21">
        <v>520139</v>
      </c>
      <c r="K108" s="21">
        <v>4525000</v>
      </c>
      <c r="L108" s="21">
        <v>4001072</v>
      </c>
      <c r="M108" s="21">
        <v>520139</v>
      </c>
      <c r="N108" s="21">
        <v>4525000</v>
      </c>
      <c r="O108" s="20" t="s">
        <v>146</v>
      </c>
      <c r="P108" s="20" t="s">
        <v>2</v>
      </c>
      <c r="Q108" s="20" t="s">
        <v>139</v>
      </c>
      <c r="R108" s="314" t="s">
        <v>145</v>
      </c>
      <c r="S108" s="20" t="s">
        <v>144</v>
      </c>
      <c r="T108" s="20"/>
      <c r="U108" s="20"/>
      <c r="V108" s="145"/>
    </row>
    <row r="109" spans="1:22" s="12" customFormat="1" ht="27.6" x14ac:dyDescent="0.3">
      <c r="A109" s="22">
        <v>105</v>
      </c>
      <c r="B109" s="25" t="s">
        <v>747</v>
      </c>
      <c r="C109" s="25" t="s">
        <v>150</v>
      </c>
      <c r="D109" s="25" t="s">
        <v>150</v>
      </c>
      <c r="E109" s="351"/>
      <c r="F109" s="20" t="s">
        <v>157</v>
      </c>
      <c r="G109" s="354" t="s">
        <v>156</v>
      </c>
      <c r="H109" s="25" t="s">
        <v>155</v>
      </c>
      <c r="I109" s="21">
        <v>7900242</v>
      </c>
      <c r="J109" s="21">
        <v>1027031</v>
      </c>
      <c r="K109" s="21">
        <v>8930000</v>
      </c>
      <c r="L109" s="21">
        <v>7900242</v>
      </c>
      <c r="M109" s="21">
        <v>1027031</v>
      </c>
      <c r="N109" s="21">
        <v>8930000</v>
      </c>
      <c r="O109" s="20" t="s">
        <v>3</v>
      </c>
      <c r="P109" s="20" t="s">
        <v>2</v>
      </c>
      <c r="Q109" s="20" t="s">
        <v>139</v>
      </c>
      <c r="R109" s="314" t="s">
        <v>145</v>
      </c>
      <c r="S109" s="20" t="s">
        <v>144</v>
      </c>
      <c r="T109" s="20"/>
      <c r="U109" s="20"/>
      <c r="V109" s="145"/>
    </row>
    <row r="110" spans="1:22" s="12" customFormat="1" ht="27.6" x14ac:dyDescent="0.3">
      <c r="A110" s="22">
        <v>106</v>
      </c>
      <c r="B110" s="25" t="s">
        <v>747</v>
      </c>
      <c r="C110" s="25" t="s">
        <v>150</v>
      </c>
      <c r="D110" s="25" t="s">
        <v>150</v>
      </c>
      <c r="E110" s="351"/>
      <c r="F110" s="20" t="s">
        <v>154</v>
      </c>
      <c r="G110" s="355"/>
      <c r="H110" s="25" t="s">
        <v>153</v>
      </c>
      <c r="I110" s="21">
        <v>10390938</v>
      </c>
      <c r="J110" s="21">
        <v>1350822</v>
      </c>
      <c r="K110" s="21">
        <v>11745000</v>
      </c>
      <c r="L110" s="21">
        <v>10390938</v>
      </c>
      <c r="M110" s="21">
        <v>1350822</v>
      </c>
      <c r="N110" s="21">
        <v>11745000</v>
      </c>
      <c r="O110" s="20" t="s">
        <v>3</v>
      </c>
      <c r="P110" s="20" t="s">
        <v>2</v>
      </c>
      <c r="Q110" s="20" t="s">
        <v>139</v>
      </c>
      <c r="R110" s="314" t="s">
        <v>145</v>
      </c>
      <c r="S110" s="20" t="s">
        <v>144</v>
      </c>
      <c r="T110" s="20"/>
      <c r="U110" s="20"/>
      <c r="V110" s="145"/>
    </row>
    <row r="111" spans="1:22" s="12" customFormat="1" ht="27.6" x14ac:dyDescent="0.3">
      <c r="A111" s="22">
        <v>107</v>
      </c>
      <c r="B111" s="25" t="s">
        <v>747</v>
      </c>
      <c r="C111" s="25" t="s">
        <v>150</v>
      </c>
      <c r="D111" s="25" t="s">
        <v>150</v>
      </c>
      <c r="E111" s="351"/>
      <c r="F111" s="20" t="s">
        <v>152</v>
      </c>
      <c r="G111" s="356"/>
      <c r="H111" s="25" t="s">
        <v>151</v>
      </c>
      <c r="I111" s="21">
        <v>20099594</v>
      </c>
      <c r="J111" s="21">
        <v>2612947</v>
      </c>
      <c r="K111" s="21">
        <v>22715000</v>
      </c>
      <c r="L111" s="21">
        <v>20099594</v>
      </c>
      <c r="M111" s="21">
        <v>2612947</v>
      </c>
      <c r="N111" s="21">
        <v>22715000</v>
      </c>
      <c r="O111" s="20" t="s">
        <v>3</v>
      </c>
      <c r="P111" s="20" t="s">
        <v>2</v>
      </c>
      <c r="Q111" s="20" t="s">
        <v>139</v>
      </c>
      <c r="R111" s="314" t="s">
        <v>145</v>
      </c>
      <c r="S111" s="20" t="s">
        <v>144</v>
      </c>
      <c r="T111" s="20"/>
      <c r="U111" s="20"/>
      <c r="V111" s="145"/>
    </row>
    <row r="112" spans="1:22" s="12" customFormat="1" ht="64.95" customHeight="1" x14ac:dyDescent="0.3">
      <c r="A112" s="22">
        <v>108</v>
      </c>
      <c r="B112" s="25" t="s">
        <v>747</v>
      </c>
      <c r="C112" s="25" t="s">
        <v>150</v>
      </c>
      <c r="D112" s="25" t="s">
        <v>150</v>
      </c>
      <c r="E112" s="352"/>
      <c r="F112" s="20" t="s">
        <v>149</v>
      </c>
      <c r="G112" s="20" t="s">
        <v>148</v>
      </c>
      <c r="H112" s="25" t="s">
        <v>147</v>
      </c>
      <c r="I112" s="21">
        <v>292996384</v>
      </c>
      <c r="J112" s="21">
        <v>38089530</v>
      </c>
      <c r="K112" s="21">
        <v>331090000</v>
      </c>
      <c r="L112" s="21">
        <v>292996384</v>
      </c>
      <c r="M112" s="21">
        <v>38089530</v>
      </c>
      <c r="N112" s="21">
        <v>331090000</v>
      </c>
      <c r="O112" s="20" t="s">
        <v>146</v>
      </c>
      <c r="P112" s="20" t="s">
        <v>2</v>
      </c>
      <c r="Q112" s="20" t="s">
        <v>139</v>
      </c>
      <c r="R112" s="314" t="s">
        <v>145</v>
      </c>
      <c r="S112" s="20" t="s">
        <v>144</v>
      </c>
      <c r="T112" s="20"/>
      <c r="U112" s="20"/>
      <c r="V112" s="145"/>
    </row>
    <row r="113" spans="1:22" s="12" customFormat="1" ht="61.5" customHeight="1" x14ac:dyDescent="0.3">
      <c r="A113" s="22">
        <v>109</v>
      </c>
      <c r="B113" s="25" t="s">
        <v>747</v>
      </c>
      <c r="C113" s="25" t="s">
        <v>6</v>
      </c>
      <c r="D113" s="25" t="s">
        <v>6</v>
      </c>
      <c r="E113" s="350" t="s">
        <v>143</v>
      </c>
      <c r="F113" s="39" t="s">
        <v>142</v>
      </c>
      <c r="G113" s="354" t="s">
        <v>1478</v>
      </c>
      <c r="H113" s="25" t="s">
        <v>140</v>
      </c>
      <c r="I113" s="21">
        <v>270996116</v>
      </c>
      <c r="J113" s="21">
        <v>35229495</v>
      </c>
      <c r="K113" s="21">
        <v>306230000</v>
      </c>
      <c r="L113" s="21">
        <v>270996116</v>
      </c>
      <c r="M113" s="21">
        <v>35229495</v>
      </c>
      <c r="N113" s="21">
        <v>306230000</v>
      </c>
      <c r="O113" s="20" t="s">
        <v>3</v>
      </c>
      <c r="P113" s="20" t="s">
        <v>2</v>
      </c>
      <c r="Q113" s="20" t="s">
        <v>139</v>
      </c>
      <c r="R113" s="314">
        <v>44927</v>
      </c>
      <c r="S113" s="20" t="s">
        <v>138</v>
      </c>
      <c r="T113" s="39"/>
      <c r="U113" s="39"/>
      <c r="V113" s="145"/>
    </row>
    <row r="114" spans="1:22" s="12" customFormat="1" ht="27.6" x14ac:dyDescent="0.3">
      <c r="A114" s="22">
        <v>110</v>
      </c>
      <c r="B114" s="25" t="s">
        <v>747</v>
      </c>
      <c r="C114" s="25" t="s">
        <v>6</v>
      </c>
      <c r="D114" s="25" t="s">
        <v>6</v>
      </c>
      <c r="E114" s="351"/>
      <c r="F114" s="34" t="s">
        <v>137</v>
      </c>
      <c r="G114" s="355"/>
      <c r="H114" s="22">
        <v>4</v>
      </c>
      <c r="I114" s="21">
        <v>33825</v>
      </c>
      <c r="J114" s="21">
        <v>4397</v>
      </c>
      <c r="K114" s="21">
        <v>40000</v>
      </c>
      <c r="L114" s="21">
        <v>33825</v>
      </c>
      <c r="M114" s="21">
        <v>4397</v>
      </c>
      <c r="N114" s="21">
        <v>40000</v>
      </c>
      <c r="O114" s="20" t="s">
        <v>3</v>
      </c>
      <c r="P114" s="20" t="s">
        <v>2</v>
      </c>
      <c r="Q114" s="30" t="s">
        <v>1</v>
      </c>
      <c r="R114" s="315">
        <v>44986</v>
      </c>
      <c r="S114" s="29" t="s">
        <v>7</v>
      </c>
      <c r="T114" s="39"/>
      <c r="U114" s="39"/>
      <c r="V114" s="145"/>
    </row>
    <row r="115" spans="1:22" s="12" customFormat="1" ht="27.6" x14ac:dyDescent="0.3">
      <c r="A115" s="22">
        <v>111</v>
      </c>
      <c r="B115" s="25" t="s">
        <v>747</v>
      </c>
      <c r="C115" s="25" t="s">
        <v>6</v>
      </c>
      <c r="D115" s="25" t="s">
        <v>6</v>
      </c>
      <c r="E115" s="351"/>
      <c r="F115" s="34" t="s">
        <v>136</v>
      </c>
      <c r="G115" s="355"/>
      <c r="H115" s="22">
        <v>8</v>
      </c>
      <c r="I115" s="21">
        <v>1261791</v>
      </c>
      <c r="J115" s="21">
        <v>164033</v>
      </c>
      <c r="K115" s="21">
        <v>1430000</v>
      </c>
      <c r="L115" s="21">
        <v>1261791</v>
      </c>
      <c r="M115" s="21">
        <v>164033</v>
      </c>
      <c r="N115" s="21">
        <v>1430000</v>
      </c>
      <c r="O115" s="20" t="s">
        <v>3</v>
      </c>
      <c r="P115" s="20" t="s">
        <v>2</v>
      </c>
      <c r="Q115" s="30" t="s">
        <v>1</v>
      </c>
      <c r="R115" s="315">
        <v>44986</v>
      </c>
      <c r="S115" s="29" t="s">
        <v>7</v>
      </c>
      <c r="T115" s="39"/>
      <c r="U115" s="39"/>
      <c r="V115" s="145"/>
    </row>
    <row r="116" spans="1:22" s="12" customFormat="1" ht="27.6" x14ac:dyDescent="0.3">
      <c r="A116" s="22">
        <v>112</v>
      </c>
      <c r="B116" s="25" t="s">
        <v>747</v>
      </c>
      <c r="C116" s="25" t="s">
        <v>6</v>
      </c>
      <c r="D116" s="25" t="s">
        <v>6</v>
      </c>
      <c r="E116" s="351"/>
      <c r="F116" s="34" t="s">
        <v>135</v>
      </c>
      <c r="G116" s="355"/>
      <c r="H116" s="22">
        <v>7</v>
      </c>
      <c r="I116" s="21">
        <v>112127479</v>
      </c>
      <c r="J116" s="21">
        <v>14576572</v>
      </c>
      <c r="K116" s="21">
        <v>126705000</v>
      </c>
      <c r="L116" s="21">
        <v>112127479</v>
      </c>
      <c r="M116" s="21">
        <v>14576572</v>
      </c>
      <c r="N116" s="21">
        <v>126705000</v>
      </c>
      <c r="O116" s="20" t="s">
        <v>3</v>
      </c>
      <c r="P116" s="20" t="s">
        <v>2</v>
      </c>
      <c r="Q116" s="30" t="s">
        <v>1</v>
      </c>
      <c r="R116" s="315">
        <v>44986</v>
      </c>
      <c r="S116" s="29" t="s">
        <v>7</v>
      </c>
      <c r="T116" s="39"/>
      <c r="U116" s="39"/>
      <c r="V116" s="145"/>
    </row>
    <row r="117" spans="1:22" s="12" customFormat="1" ht="27.6" x14ac:dyDescent="0.3">
      <c r="A117" s="22">
        <v>113</v>
      </c>
      <c r="B117" s="25" t="s">
        <v>747</v>
      </c>
      <c r="C117" s="25" t="s">
        <v>6</v>
      </c>
      <c r="D117" s="25" t="s">
        <v>6</v>
      </c>
      <c r="E117" s="351"/>
      <c r="F117" s="34" t="s">
        <v>134</v>
      </c>
      <c r="G117" s="355"/>
      <c r="H117" s="22">
        <v>8</v>
      </c>
      <c r="I117" s="21">
        <v>4845779</v>
      </c>
      <c r="J117" s="21">
        <v>629951</v>
      </c>
      <c r="K117" s="21">
        <v>5480000</v>
      </c>
      <c r="L117" s="21">
        <v>4845779</v>
      </c>
      <c r="M117" s="21">
        <v>629951</v>
      </c>
      <c r="N117" s="21">
        <v>5480000</v>
      </c>
      <c r="O117" s="20" t="s">
        <v>3</v>
      </c>
      <c r="P117" s="20" t="s">
        <v>2</v>
      </c>
      <c r="Q117" s="30" t="s">
        <v>1</v>
      </c>
      <c r="R117" s="315">
        <v>44986</v>
      </c>
      <c r="S117" s="29" t="s">
        <v>7</v>
      </c>
      <c r="T117" s="39"/>
      <c r="U117" s="39"/>
      <c r="V117" s="145"/>
    </row>
    <row r="118" spans="1:22" s="12" customFormat="1" ht="27.6" x14ac:dyDescent="0.3">
      <c r="A118" s="22">
        <v>114</v>
      </c>
      <c r="B118" s="25" t="s">
        <v>747</v>
      </c>
      <c r="C118" s="25" t="s">
        <v>6</v>
      </c>
      <c r="D118" s="25" t="s">
        <v>6</v>
      </c>
      <c r="E118" s="351"/>
      <c r="F118" s="34" t="s">
        <v>133</v>
      </c>
      <c r="G118" s="355"/>
      <c r="H118" s="22">
        <v>34</v>
      </c>
      <c r="I118" s="21">
        <v>2039565</v>
      </c>
      <c r="J118" s="21">
        <v>265143</v>
      </c>
      <c r="K118" s="21">
        <v>2305000</v>
      </c>
      <c r="L118" s="21">
        <v>2039565</v>
      </c>
      <c r="M118" s="21">
        <v>265143</v>
      </c>
      <c r="N118" s="21">
        <v>2305000</v>
      </c>
      <c r="O118" s="20" t="s">
        <v>3</v>
      </c>
      <c r="P118" s="20" t="s">
        <v>2</v>
      </c>
      <c r="Q118" s="30" t="s">
        <v>1</v>
      </c>
      <c r="R118" s="315">
        <v>44986</v>
      </c>
      <c r="S118" s="29" t="s">
        <v>7</v>
      </c>
      <c r="T118" s="39"/>
      <c r="U118" s="39"/>
      <c r="V118" s="145"/>
    </row>
    <row r="119" spans="1:22" s="12" customFormat="1" ht="27.6" x14ac:dyDescent="0.3">
      <c r="A119" s="22">
        <v>115</v>
      </c>
      <c r="B119" s="25" t="s">
        <v>747</v>
      </c>
      <c r="C119" s="25" t="s">
        <v>6</v>
      </c>
      <c r="D119" s="25" t="s">
        <v>6</v>
      </c>
      <c r="E119" s="351"/>
      <c r="F119" s="34" t="s">
        <v>132</v>
      </c>
      <c r="G119" s="355"/>
      <c r="H119" s="22">
        <v>5</v>
      </c>
      <c r="I119" s="21">
        <v>1260978</v>
      </c>
      <c r="J119" s="21">
        <v>163927</v>
      </c>
      <c r="K119" s="21">
        <v>1425000</v>
      </c>
      <c r="L119" s="21">
        <v>1260978</v>
      </c>
      <c r="M119" s="21">
        <v>163927</v>
      </c>
      <c r="N119" s="21">
        <v>1425000</v>
      </c>
      <c r="O119" s="20" t="s">
        <v>3</v>
      </c>
      <c r="P119" s="20" t="s">
        <v>2</v>
      </c>
      <c r="Q119" s="30" t="s">
        <v>1</v>
      </c>
      <c r="R119" s="315">
        <v>44986</v>
      </c>
      <c r="S119" s="29" t="s">
        <v>7</v>
      </c>
      <c r="T119" s="39"/>
      <c r="U119" s="39"/>
      <c r="V119" s="145"/>
    </row>
    <row r="120" spans="1:22" s="12" customFormat="1" ht="27.6" x14ac:dyDescent="0.3">
      <c r="A120" s="22">
        <v>116</v>
      </c>
      <c r="B120" s="25" t="s">
        <v>747</v>
      </c>
      <c r="C120" s="25" t="s">
        <v>6</v>
      </c>
      <c r="D120" s="25" t="s">
        <v>6</v>
      </c>
      <c r="E120" s="351"/>
      <c r="F120" s="34" t="s">
        <v>131</v>
      </c>
      <c r="G120" s="355"/>
      <c r="H120" s="22">
        <v>33</v>
      </c>
      <c r="I120" s="21">
        <v>1548245</v>
      </c>
      <c r="J120" s="21">
        <v>201272</v>
      </c>
      <c r="K120" s="21">
        <v>1750000</v>
      </c>
      <c r="L120" s="21">
        <v>1548245</v>
      </c>
      <c r="M120" s="21">
        <v>201272</v>
      </c>
      <c r="N120" s="21">
        <v>1750000</v>
      </c>
      <c r="O120" s="20" t="s">
        <v>3</v>
      </c>
      <c r="P120" s="20" t="s">
        <v>2</v>
      </c>
      <c r="Q120" s="30" t="s">
        <v>1</v>
      </c>
      <c r="R120" s="315">
        <v>44986</v>
      </c>
      <c r="S120" s="29" t="s">
        <v>7</v>
      </c>
      <c r="T120" s="39"/>
      <c r="U120" s="39"/>
      <c r="V120" s="145"/>
    </row>
    <row r="121" spans="1:22" s="12" customFormat="1" ht="27.6" x14ac:dyDescent="0.3">
      <c r="A121" s="22">
        <v>117</v>
      </c>
      <c r="B121" s="25" t="s">
        <v>747</v>
      </c>
      <c r="C121" s="25" t="s">
        <v>6</v>
      </c>
      <c r="D121" s="25" t="s">
        <v>6</v>
      </c>
      <c r="E121" s="351"/>
      <c r="F121" s="40" t="s">
        <v>130</v>
      </c>
      <c r="G121" s="355"/>
      <c r="H121" s="22">
        <v>1</v>
      </c>
      <c r="I121" s="21">
        <v>174173</v>
      </c>
      <c r="J121" s="21">
        <v>22642</v>
      </c>
      <c r="K121" s="21">
        <v>200000</v>
      </c>
      <c r="L121" s="21">
        <v>174173</v>
      </c>
      <c r="M121" s="21">
        <v>22642</v>
      </c>
      <c r="N121" s="21">
        <v>200000</v>
      </c>
      <c r="O121" s="20" t="s">
        <v>3</v>
      </c>
      <c r="P121" s="20" t="s">
        <v>2</v>
      </c>
      <c r="Q121" s="30" t="s">
        <v>1</v>
      </c>
      <c r="R121" s="315">
        <v>44986</v>
      </c>
      <c r="S121" s="29" t="s">
        <v>7</v>
      </c>
      <c r="T121" s="39"/>
      <c r="U121" s="39"/>
      <c r="V121" s="145"/>
    </row>
    <row r="122" spans="1:22" s="12" customFormat="1" ht="27.6" x14ac:dyDescent="0.3">
      <c r="A122" s="22">
        <v>118</v>
      </c>
      <c r="B122" s="25" t="s">
        <v>747</v>
      </c>
      <c r="C122" s="25" t="s">
        <v>6</v>
      </c>
      <c r="D122" s="25" t="s">
        <v>6</v>
      </c>
      <c r="E122" s="351"/>
      <c r="F122" s="34" t="s">
        <v>129</v>
      </c>
      <c r="G122" s="355"/>
      <c r="H122" s="22">
        <v>2</v>
      </c>
      <c r="I122" s="21">
        <v>683776</v>
      </c>
      <c r="J122" s="21">
        <v>88891</v>
      </c>
      <c r="K122" s="21">
        <v>775000</v>
      </c>
      <c r="L122" s="21">
        <v>683776</v>
      </c>
      <c r="M122" s="21">
        <v>88891</v>
      </c>
      <c r="N122" s="21">
        <v>775000</v>
      </c>
      <c r="O122" s="20" t="s">
        <v>3</v>
      </c>
      <c r="P122" s="20" t="s">
        <v>2</v>
      </c>
      <c r="Q122" s="30" t="s">
        <v>1</v>
      </c>
      <c r="R122" s="315">
        <v>44986</v>
      </c>
      <c r="S122" s="29" t="s">
        <v>7</v>
      </c>
      <c r="T122" s="18"/>
      <c r="U122" s="18"/>
      <c r="V122" s="145"/>
    </row>
    <row r="123" spans="1:22" s="12" customFormat="1" ht="27.6" x14ac:dyDescent="0.3">
      <c r="A123" s="22">
        <v>119</v>
      </c>
      <c r="B123" s="25" t="s">
        <v>747</v>
      </c>
      <c r="C123" s="25" t="s">
        <v>6</v>
      </c>
      <c r="D123" s="25" t="s">
        <v>6</v>
      </c>
      <c r="E123" s="351"/>
      <c r="F123" s="34" t="s">
        <v>128</v>
      </c>
      <c r="G123" s="355"/>
      <c r="H123" s="22">
        <v>2</v>
      </c>
      <c r="I123" s="21">
        <v>550185</v>
      </c>
      <c r="J123" s="21">
        <v>71524</v>
      </c>
      <c r="K123" s="21">
        <v>625000</v>
      </c>
      <c r="L123" s="21">
        <v>550185</v>
      </c>
      <c r="M123" s="21">
        <v>71524</v>
      </c>
      <c r="N123" s="21">
        <v>625000</v>
      </c>
      <c r="O123" s="20" t="s">
        <v>3</v>
      </c>
      <c r="P123" s="20" t="s">
        <v>2</v>
      </c>
      <c r="Q123" s="30" t="s">
        <v>1</v>
      </c>
      <c r="R123" s="315">
        <v>44986</v>
      </c>
      <c r="S123" s="29" t="s">
        <v>7</v>
      </c>
      <c r="T123" s="18"/>
      <c r="U123" s="18"/>
      <c r="V123" s="145"/>
    </row>
    <row r="124" spans="1:22" s="12" customFormat="1" ht="27.6" x14ac:dyDescent="0.3">
      <c r="A124" s="22">
        <v>120</v>
      </c>
      <c r="B124" s="25" t="s">
        <v>747</v>
      </c>
      <c r="C124" s="25" t="s">
        <v>6</v>
      </c>
      <c r="D124" s="25" t="s">
        <v>6</v>
      </c>
      <c r="E124" s="351"/>
      <c r="F124" s="34" t="s">
        <v>127</v>
      </c>
      <c r="G124" s="355"/>
      <c r="H124" s="22">
        <v>1</v>
      </c>
      <c r="I124" s="21">
        <v>132077</v>
      </c>
      <c r="J124" s="21">
        <v>17170</v>
      </c>
      <c r="K124" s="21">
        <v>150000</v>
      </c>
      <c r="L124" s="21">
        <v>132077</v>
      </c>
      <c r="M124" s="21">
        <v>17170</v>
      </c>
      <c r="N124" s="21">
        <v>150000</v>
      </c>
      <c r="O124" s="20" t="s">
        <v>3</v>
      </c>
      <c r="P124" s="20" t="s">
        <v>2</v>
      </c>
      <c r="Q124" s="30" t="s">
        <v>1</v>
      </c>
      <c r="R124" s="315">
        <v>44986</v>
      </c>
      <c r="S124" s="29" t="s">
        <v>7</v>
      </c>
      <c r="T124" s="18"/>
      <c r="U124" s="18"/>
      <c r="V124" s="145"/>
    </row>
    <row r="125" spans="1:22" s="12" customFormat="1" ht="27.6" x14ac:dyDescent="0.3">
      <c r="A125" s="22">
        <v>121</v>
      </c>
      <c r="B125" s="25" t="s">
        <v>747</v>
      </c>
      <c r="C125" s="25" t="s">
        <v>6</v>
      </c>
      <c r="D125" s="25" t="s">
        <v>6</v>
      </c>
      <c r="E125" s="351"/>
      <c r="F125" s="34" t="s">
        <v>126</v>
      </c>
      <c r="G125" s="355"/>
      <c r="H125" s="22">
        <v>39</v>
      </c>
      <c r="I125" s="21">
        <v>1559801</v>
      </c>
      <c r="J125" s="21">
        <v>202774</v>
      </c>
      <c r="K125" s="21">
        <v>1765000</v>
      </c>
      <c r="L125" s="21">
        <v>1559801</v>
      </c>
      <c r="M125" s="21">
        <v>202774</v>
      </c>
      <c r="N125" s="21">
        <v>1765000</v>
      </c>
      <c r="O125" s="20" t="s">
        <v>3</v>
      </c>
      <c r="P125" s="20" t="s">
        <v>2</v>
      </c>
      <c r="Q125" s="30" t="s">
        <v>1</v>
      </c>
      <c r="R125" s="315">
        <v>44986</v>
      </c>
      <c r="S125" s="29" t="s">
        <v>7</v>
      </c>
      <c r="T125" s="18"/>
      <c r="U125" s="18"/>
      <c r="V125" s="145"/>
    </row>
    <row r="126" spans="1:22" s="12" customFormat="1" ht="27.6" x14ac:dyDescent="0.3">
      <c r="A126" s="22">
        <v>122</v>
      </c>
      <c r="B126" s="25" t="s">
        <v>747</v>
      </c>
      <c r="C126" s="25" t="s">
        <v>6</v>
      </c>
      <c r="D126" s="25" t="s">
        <v>6</v>
      </c>
      <c r="E126" s="351"/>
      <c r="F126" s="34" t="s">
        <v>125</v>
      </c>
      <c r="G126" s="355"/>
      <c r="H126" s="22">
        <v>4</v>
      </c>
      <c r="I126" s="21">
        <v>31930</v>
      </c>
      <c r="J126" s="21">
        <v>4151</v>
      </c>
      <c r="K126" s="21">
        <v>40000</v>
      </c>
      <c r="L126" s="21">
        <v>31930</v>
      </c>
      <c r="M126" s="21">
        <v>4151</v>
      </c>
      <c r="N126" s="21">
        <v>40000</v>
      </c>
      <c r="O126" s="20" t="s">
        <v>3</v>
      </c>
      <c r="P126" s="20" t="s">
        <v>2</v>
      </c>
      <c r="Q126" s="30" t="s">
        <v>1</v>
      </c>
      <c r="R126" s="315">
        <v>44986</v>
      </c>
      <c r="S126" s="29" t="s">
        <v>7</v>
      </c>
      <c r="T126" s="18"/>
      <c r="U126" s="18"/>
      <c r="V126" s="145"/>
    </row>
    <row r="127" spans="1:22" s="12" customFormat="1" ht="27.6" x14ac:dyDescent="0.3">
      <c r="A127" s="22">
        <v>123</v>
      </c>
      <c r="B127" s="25" t="s">
        <v>747</v>
      </c>
      <c r="C127" s="25" t="s">
        <v>6</v>
      </c>
      <c r="D127" s="25" t="s">
        <v>6</v>
      </c>
      <c r="E127" s="351"/>
      <c r="F127" s="34" t="s">
        <v>124</v>
      </c>
      <c r="G127" s="355"/>
      <c r="H127" s="22">
        <v>12</v>
      </c>
      <c r="I127" s="21">
        <v>11468720</v>
      </c>
      <c r="J127" s="21">
        <v>1490934</v>
      </c>
      <c r="K127" s="21">
        <v>12960000</v>
      </c>
      <c r="L127" s="21">
        <v>11468720</v>
      </c>
      <c r="M127" s="21">
        <v>1490934</v>
      </c>
      <c r="N127" s="21">
        <v>12960000</v>
      </c>
      <c r="O127" s="20" t="s">
        <v>3</v>
      </c>
      <c r="P127" s="20" t="s">
        <v>2</v>
      </c>
      <c r="Q127" s="30" t="s">
        <v>1</v>
      </c>
      <c r="R127" s="315">
        <v>44986</v>
      </c>
      <c r="S127" s="29" t="s">
        <v>7</v>
      </c>
      <c r="T127" s="18"/>
      <c r="U127" s="18"/>
      <c r="V127" s="145"/>
    </row>
    <row r="128" spans="1:22" s="12" customFormat="1" ht="27.6" x14ac:dyDescent="0.3">
      <c r="A128" s="22">
        <v>124</v>
      </c>
      <c r="B128" s="25" t="s">
        <v>747</v>
      </c>
      <c r="C128" s="25" t="s">
        <v>6</v>
      </c>
      <c r="D128" s="25" t="s">
        <v>6</v>
      </c>
      <c r="E128" s="351"/>
      <c r="F128" s="34" t="s">
        <v>123</v>
      </c>
      <c r="G128" s="355"/>
      <c r="H128" s="22">
        <v>31</v>
      </c>
      <c r="I128" s="21">
        <v>965868</v>
      </c>
      <c r="J128" s="21">
        <v>125563</v>
      </c>
      <c r="K128" s="21">
        <v>1095000</v>
      </c>
      <c r="L128" s="21">
        <v>965868</v>
      </c>
      <c r="M128" s="21">
        <v>125563</v>
      </c>
      <c r="N128" s="21">
        <v>1095000</v>
      </c>
      <c r="O128" s="20" t="s">
        <v>3</v>
      </c>
      <c r="P128" s="20" t="s">
        <v>2</v>
      </c>
      <c r="Q128" s="30" t="s">
        <v>1</v>
      </c>
      <c r="R128" s="315">
        <v>44986</v>
      </c>
      <c r="S128" s="29" t="s">
        <v>7</v>
      </c>
      <c r="T128" s="18"/>
      <c r="U128" s="18"/>
      <c r="V128" s="145"/>
    </row>
    <row r="129" spans="1:22" s="12" customFormat="1" ht="27.6" x14ac:dyDescent="0.3">
      <c r="A129" s="22">
        <v>125</v>
      </c>
      <c r="B129" s="25" t="s">
        <v>747</v>
      </c>
      <c r="C129" s="25" t="s">
        <v>6</v>
      </c>
      <c r="D129" s="25" t="s">
        <v>6</v>
      </c>
      <c r="E129" s="351"/>
      <c r="F129" s="34" t="s">
        <v>122</v>
      </c>
      <c r="G129" s="355"/>
      <c r="H129" s="22">
        <v>2</v>
      </c>
      <c r="I129" s="21">
        <v>389690</v>
      </c>
      <c r="J129" s="21">
        <v>50660</v>
      </c>
      <c r="K129" s="21">
        <v>445000</v>
      </c>
      <c r="L129" s="21">
        <v>389690</v>
      </c>
      <c r="M129" s="21">
        <v>50660</v>
      </c>
      <c r="N129" s="21">
        <v>445000</v>
      </c>
      <c r="O129" s="20" t="s">
        <v>3</v>
      </c>
      <c r="P129" s="20" t="s">
        <v>2</v>
      </c>
      <c r="Q129" s="30" t="s">
        <v>1</v>
      </c>
      <c r="R129" s="315">
        <v>44986</v>
      </c>
      <c r="S129" s="29" t="s">
        <v>7</v>
      </c>
      <c r="T129" s="18"/>
      <c r="U129" s="18"/>
      <c r="V129" s="145"/>
    </row>
    <row r="130" spans="1:22" s="12" customFormat="1" ht="27.6" x14ac:dyDescent="0.3">
      <c r="A130" s="22">
        <v>126</v>
      </c>
      <c r="B130" s="25" t="s">
        <v>747</v>
      </c>
      <c r="C130" s="25" t="s">
        <v>6</v>
      </c>
      <c r="D130" s="25" t="s">
        <v>6</v>
      </c>
      <c r="E130" s="351"/>
      <c r="F130" s="34" t="s">
        <v>121</v>
      </c>
      <c r="G130" s="355"/>
      <c r="H130" s="22">
        <v>1</v>
      </c>
      <c r="I130" s="21">
        <v>1294650</v>
      </c>
      <c r="J130" s="21">
        <v>168305</v>
      </c>
      <c r="K130" s="21">
        <v>1465000</v>
      </c>
      <c r="L130" s="21">
        <v>1294650</v>
      </c>
      <c r="M130" s="21">
        <v>168305</v>
      </c>
      <c r="N130" s="21">
        <v>1465000</v>
      </c>
      <c r="O130" s="20" t="s">
        <v>3</v>
      </c>
      <c r="P130" s="20" t="s">
        <v>2</v>
      </c>
      <c r="Q130" s="30" t="s">
        <v>1</v>
      </c>
      <c r="R130" s="315">
        <v>44986</v>
      </c>
      <c r="S130" s="29" t="s">
        <v>7</v>
      </c>
      <c r="T130" s="18"/>
      <c r="U130" s="18"/>
      <c r="V130" s="145"/>
    </row>
    <row r="131" spans="1:22" s="12" customFormat="1" ht="27.6" x14ac:dyDescent="0.3">
      <c r="A131" s="22">
        <v>127</v>
      </c>
      <c r="B131" s="25" t="s">
        <v>747</v>
      </c>
      <c r="C131" s="25" t="s">
        <v>6</v>
      </c>
      <c r="D131" s="25" t="s">
        <v>6</v>
      </c>
      <c r="E131" s="351"/>
      <c r="F131" s="34" t="s">
        <v>120</v>
      </c>
      <c r="G131" s="355"/>
      <c r="H131" s="22">
        <v>13</v>
      </c>
      <c r="I131" s="21">
        <v>539885</v>
      </c>
      <c r="J131" s="21">
        <v>70185</v>
      </c>
      <c r="K131" s="21">
        <v>615000</v>
      </c>
      <c r="L131" s="21">
        <v>539885</v>
      </c>
      <c r="M131" s="21">
        <v>70185</v>
      </c>
      <c r="N131" s="21">
        <v>615000</v>
      </c>
      <c r="O131" s="20" t="s">
        <v>3</v>
      </c>
      <c r="P131" s="20" t="s">
        <v>2</v>
      </c>
      <c r="Q131" s="30" t="s">
        <v>1</v>
      </c>
      <c r="R131" s="315">
        <v>44986</v>
      </c>
      <c r="S131" s="29" t="s">
        <v>7</v>
      </c>
      <c r="T131" s="18"/>
      <c r="U131" s="18"/>
      <c r="V131" s="145"/>
    </row>
    <row r="132" spans="1:22" s="12" customFormat="1" ht="27.6" x14ac:dyDescent="0.3">
      <c r="A132" s="22">
        <v>128</v>
      </c>
      <c r="B132" s="25" t="s">
        <v>747</v>
      </c>
      <c r="C132" s="25" t="s">
        <v>6</v>
      </c>
      <c r="D132" s="25" t="s">
        <v>6</v>
      </c>
      <c r="E132" s="351"/>
      <c r="F132" s="34" t="s">
        <v>119</v>
      </c>
      <c r="G132" s="355"/>
      <c r="H132" s="22">
        <v>1</v>
      </c>
      <c r="I132" s="21">
        <v>2189945</v>
      </c>
      <c r="J132" s="21">
        <v>284693</v>
      </c>
      <c r="K132" s="21">
        <v>2475000</v>
      </c>
      <c r="L132" s="21">
        <v>2189945</v>
      </c>
      <c r="M132" s="21">
        <v>284693</v>
      </c>
      <c r="N132" s="21">
        <v>2475000</v>
      </c>
      <c r="O132" s="20" t="s">
        <v>3</v>
      </c>
      <c r="P132" s="20" t="s">
        <v>2</v>
      </c>
      <c r="Q132" s="30" t="s">
        <v>1</v>
      </c>
      <c r="R132" s="315">
        <v>44986</v>
      </c>
      <c r="S132" s="29" t="s">
        <v>7</v>
      </c>
      <c r="T132" s="18"/>
      <c r="U132" s="18"/>
      <c r="V132" s="145"/>
    </row>
    <row r="133" spans="1:22" s="12" customFormat="1" ht="41.4" x14ac:dyDescent="0.3">
      <c r="A133" s="22">
        <v>129</v>
      </c>
      <c r="B133" s="25" t="s">
        <v>747</v>
      </c>
      <c r="C133" s="25" t="s">
        <v>6</v>
      </c>
      <c r="D133" s="25" t="s">
        <v>6</v>
      </c>
      <c r="E133" s="351"/>
      <c r="F133" s="34" t="s">
        <v>118</v>
      </c>
      <c r="G133" s="355"/>
      <c r="H133" s="24">
        <v>6</v>
      </c>
      <c r="I133" s="21">
        <v>1012964</v>
      </c>
      <c r="J133" s="21">
        <v>131685</v>
      </c>
      <c r="K133" s="21">
        <v>1145000</v>
      </c>
      <c r="L133" s="21">
        <v>1012964</v>
      </c>
      <c r="M133" s="21">
        <v>131685</v>
      </c>
      <c r="N133" s="21">
        <v>1145000</v>
      </c>
      <c r="O133" s="20" t="s">
        <v>3</v>
      </c>
      <c r="P133" s="20" t="s">
        <v>2</v>
      </c>
      <c r="Q133" s="30" t="s">
        <v>1</v>
      </c>
      <c r="R133" s="315">
        <v>44986</v>
      </c>
      <c r="S133" s="29" t="s">
        <v>7</v>
      </c>
      <c r="T133" s="18"/>
      <c r="U133" s="18"/>
      <c r="V133" s="145"/>
    </row>
    <row r="134" spans="1:22" s="12" customFormat="1" ht="27.6" x14ac:dyDescent="0.3">
      <c r="A134" s="22">
        <v>130</v>
      </c>
      <c r="B134" s="25" t="s">
        <v>747</v>
      </c>
      <c r="C134" s="25" t="s">
        <v>6</v>
      </c>
      <c r="D134" s="25" t="s">
        <v>6</v>
      </c>
      <c r="E134" s="351"/>
      <c r="F134" s="34" t="s">
        <v>117</v>
      </c>
      <c r="G134" s="355"/>
      <c r="H134" s="24">
        <v>13</v>
      </c>
      <c r="I134" s="21">
        <v>568138</v>
      </c>
      <c r="J134" s="21">
        <v>73858</v>
      </c>
      <c r="K134" s="21">
        <v>645000</v>
      </c>
      <c r="L134" s="21">
        <v>568138</v>
      </c>
      <c r="M134" s="21">
        <v>73858</v>
      </c>
      <c r="N134" s="21">
        <v>645000</v>
      </c>
      <c r="O134" s="20" t="s">
        <v>3</v>
      </c>
      <c r="P134" s="20" t="s">
        <v>2</v>
      </c>
      <c r="Q134" s="30" t="s">
        <v>1</v>
      </c>
      <c r="R134" s="315">
        <v>44986</v>
      </c>
      <c r="S134" s="29" t="s">
        <v>7</v>
      </c>
      <c r="T134" s="18"/>
      <c r="U134" s="18"/>
      <c r="V134" s="145"/>
    </row>
    <row r="135" spans="1:22" s="12" customFormat="1" ht="41.4" x14ac:dyDescent="0.3">
      <c r="A135" s="22">
        <v>131</v>
      </c>
      <c r="B135" s="25" t="s">
        <v>747</v>
      </c>
      <c r="C135" s="25" t="s">
        <v>6</v>
      </c>
      <c r="D135" s="25" t="s">
        <v>6</v>
      </c>
      <c r="E135" s="351"/>
      <c r="F135" s="34" t="s">
        <v>116</v>
      </c>
      <c r="G135" s="355"/>
      <c r="H135" s="24">
        <v>8</v>
      </c>
      <c r="I135" s="21">
        <v>188696</v>
      </c>
      <c r="J135" s="21">
        <v>24530</v>
      </c>
      <c r="K135" s="21">
        <v>215000</v>
      </c>
      <c r="L135" s="21">
        <v>188696</v>
      </c>
      <c r="M135" s="21">
        <v>24530</v>
      </c>
      <c r="N135" s="21">
        <v>215000</v>
      </c>
      <c r="O135" s="20" t="s">
        <v>3</v>
      </c>
      <c r="P135" s="20" t="s">
        <v>2</v>
      </c>
      <c r="Q135" s="30" t="s">
        <v>1</v>
      </c>
      <c r="R135" s="315">
        <v>44986</v>
      </c>
      <c r="S135" s="29" t="s">
        <v>7</v>
      </c>
      <c r="T135" s="18"/>
      <c r="U135" s="18"/>
      <c r="V135" s="145"/>
    </row>
    <row r="136" spans="1:22" s="12" customFormat="1" ht="41.4" x14ac:dyDescent="0.3">
      <c r="A136" s="22">
        <v>132</v>
      </c>
      <c r="B136" s="25" t="s">
        <v>747</v>
      </c>
      <c r="C136" s="25" t="s">
        <v>6</v>
      </c>
      <c r="D136" s="25" t="s">
        <v>6</v>
      </c>
      <c r="E136" s="351"/>
      <c r="F136" s="34" t="s">
        <v>115</v>
      </c>
      <c r="G136" s="355"/>
      <c r="H136" s="24">
        <v>8</v>
      </c>
      <c r="I136" s="21">
        <v>530079</v>
      </c>
      <c r="J136" s="21">
        <v>68910</v>
      </c>
      <c r="K136" s="21">
        <v>600000</v>
      </c>
      <c r="L136" s="21">
        <v>530079</v>
      </c>
      <c r="M136" s="21">
        <v>68910</v>
      </c>
      <c r="N136" s="21">
        <v>600000</v>
      </c>
      <c r="O136" s="20" t="s">
        <v>3</v>
      </c>
      <c r="P136" s="20" t="s">
        <v>2</v>
      </c>
      <c r="Q136" s="30" t="s">
        <v>1</v>
      </c>
      <c r="R136" s="315">
        <v>44986</v>
      </c>
      <c r="S136" s="29" t="s">
        <v>7</v>
      </c>
      <c r="T136" s="18"/>
      <c r="U136" s="18"/>
      <c r="V136" s="145"/>
    </row>
    <row r="137" spans="1:22" s="12" customFormat="1" ht="27.6" x14ac:dyDescent="0.3">
      <c r="A137" s="22">
        <v>133</v>
      </c>
      <c r="B137" s="25" t="s">
        <v>747</v>
      </c>
      <c r="C137" s="25" t="s">
        <v>6</v>
      </c>
      <c r="D137" s="25" t="s">
        <v>6</v>
      </c>
      <c r="E137" s="351"/>
      <c r="F137" s="38" t="s">
        <v>114</v>
      </c>
      <c r="G137" s="355"/>
      <c r="H137" s="24">
        <v>8</v>
      </c>
      <c r="I137" s="21">
        <v>3739586</v>
      </c>
      <c r="J137" s="21">
        <v>486146</v>
      </c>
      <c r="K137" s="21">
        <v>4230000</v>
      </c>
      <c r="L137" s="21">
        <v>3739586</v>
      </c>
      <c r="M137" s="21">
        <v>486146</v>
      </c>
      <c r="N137" s="21">
        <v>4230000</v>
      </c>
      <c r="O137" s="20" t="s">
        <v>3</v>
      </c>
      <c r="P137" s="20" t="s">
        <v>2</v>
      </c>
      <c r="Q137" s="30" t="s">
        <v>1</v>
      </c>
      <c r="R137" s="314">
        <v>44986</v>
      </c>
      <c r="S137" s="26" t="s">
        <v>7</v>
      </c>
      <c r="T137" s="18"/>
      <c r="U137" s="18"/>
      <c r="V137" s="145"/>
    </row>
    <row r="138" spans="1:22" s="12" customFormat="1" ht="41.4" x14ac:dyDescent="0.3">
      <c r="A138" s="22">
        <v>134</v>
      </c>
      <c r="B138" s="25" t="s">
        <v>747</v>
      </c>
      <c r="C138" s="25" t="s">
        <v>6</v>
      </c>
      <c r="D138" s="25" t="s">
        <v>6</v>
      </c>
      <c r="E138" s="351"/>
      <c r="F138" s="34" t="s">
        <v>113</v>
      </c>
      <c r="G138" s="355"/>
      <c r="H138" s="24">
        <v>5</v>
      </c>
      <c r="I138" s="21">
        <v>764930</v>
      </c>
      <c r="J138" s="21">
        <v>99441</v>
      </c>
      <c r="K138" s="21">
        <v>865000</v>
      </c>
      <c r="L138" s="21">
        <v>764930</v>
      </c>
      <c r="M138" s="21">
        <v>99441</v>
      </c>
      <c r="N138" s="21">
        <v>865000</v>
      </c>
      <c r="O138" s="20" t="s">
        <v>3</v>
      </c>
      <c r="P138" s="20" t="s">
        <v>2</v>
      </c>
      <c r="Q138" s="30" t="s">
        <v>1</v>
      </c>
      <c r="R138" s="315">
        <v>44986</v>
      </c>
      <c r="S138" s="29" t="s">
        <v>7</v>
      </c>
      <c r="T138" s="18"/>
      <c r="U138" s="18"/>
      <c r="V138" s="145"/>
    </row>
    <row r="139" spans="1:22" s="12" customFormat="1" ht="41.4" x14ac:dyDescent="0.3">
      <c r="A139" s="22">
        <v>135</v>
      </c>
      <c r="B139" s="25" t="s">
        <v>747</v>
      </c>
      <c r="C139" s="25" t="s">
        <v>6</v>
      </c>
      <c r="D139" s="25" t="s">
        <v>6</v>
      </c>
      <c r="E139" s="351"/>
      <c r="F139" s="37" t="s">
        <v>112</v>
      </c>
      <c r="G139" s="355"/>
      <c r="H139" s="22">
        <v>3</v>
      </c>
      <c r="I139" s="21">
        <v>289421</v>
      </c>
      <c r="J139" s="21">
        <v>37625</v>
      </c>
      <c r="K139" s="21">
        <v>330000</v>
      </c>
      <c r="L139" s="21">
        <v>289421</v>
      </c>
      <c r="M139" s="21">
        <v>37625</v>
      </c>
      <c r="N139" s="21">
        <v>330000</v>
      </c>
      <c r="O139" s="20" t="s">
        <v>3</v>
      </c>
      <c r="P139" s="20" t="s">
        <v>2</v>
      </c>
      <c r="Q139" s="30" t="s">
        <v>1</v>
      </c>
      <c r="R139" s="315">
        <v>44986</v>
      </c>
      <c r="S139" s="29" t="s">
        <v>7</v>
      </c>
      <c r="T139" s="18"/>
      <c r="U139" s="18"/>
      <c r="V139" s="145"/>
    </row>
    <row r="140" spans="1:22" s="12" customFormat="1" ht="27.6" x14ac:dyDescent="0.3">
      <c r="A140" s="22">
        <v>136</v>
      </c>
      <c r="B140" s="25" t="s">
        <v>747</v>
      </c>
      <c r="C140" s="25" t="s">
        <v>6</v>
      </c>
      <c r="D140" s="25" t="s">
        <v>6</v>
      </c>
      <c r="E140" s="351"/>
      <c r="F140" s="37" t="s">
        <v>111</v>
      </c>
      <c r="G140" s="355"/>
      <c r="H140" s="22">
        <v>6</v>
      </c>
      <c r="I140" s="21">
        <v>74778</v>
      </c>
      <c r="J140" s="21">
        <v>9721</v>
      </c>
      <c r="K140" s="21">
        <v>85000</v>
      </c>
      <c r="L140" s="21">
        <v>74778</v>
      </c>
      <c r="M140" s="21">
        <v>9721</v>
      </c>
      <c r="N140" s="21">
        <v>85000</v>
      </c>
      <c r="O140" s="20" t="s">
        <v>3</v>
      </c>
      <c r="P140" s="20" t="s">
        <v>2</v>
      </c>
      <c r="Q140" s="30" t="s">
        <v>1</v>
      </c>
      <c r="R140" s="315">
        <v>44986</v>
      </c>
      <c r="S140" s="29" t="s">
        <v>7</v>
      </c>
      <c r="T140" s="18"/>
      <c r="U140" s="18"/>
      <c r="V140" s="145"/>
    </row>
    <row r="141" spans="1:22" s="12" customFormat="1" ht="27.6" x14ac:dyDescent="0.3">
      <c r="A141" s="22">
        <v>137</v>
      </c>
      <c r="B141" s="25" t="s">
        <v>747</v>
      </c>
      <c r="C141" s="25" t="s">
        <v>6</v>
      </c>
      <c r="D141" s="25" t="s">
        <v>6</v>
      </c>
      <c r="E141" s="351"/>
      <c r="F141" s="37" t="s">
        <v>110</v>
      </c>
      <c r="G141" s="355"/>
      <c r="H141" s="22">
        <v>6</v>
      </c>
      <c r="I141" s="21">
        <v>16192</v>
      </c>
      <c r="J141" s="21">
        <v>2105</v>
      </c>
      <c r="K141" s="21">
        <v>20000</v>
      </c>
      <c r="L141" s="21">
        <v>16192</v>
      </c>
      <c r="M141" s="21">
        <v>2105</v>
      </c>
      <c r="N141" s="21">
        <v>20000</v>
      </c>
      <c r="O141" s="20" t="s">
        <v>3</v>
      </c>
      <c r="P141" s="20" t="s">
        <v>2</v>
      </c>
      <c r="Q141" s="30" t="s">
        <v>1</v>
      </c>
      <c r="R141" s="315">
        <v>44986</v>
      </c>
      <c r="S141" s="29" t="s">
        <v>7</v>
      </c>
      <c r="T141" s="18"/>
      <c r="U141" s="18"/>
      <c r="V141" s="145"/>
    </row>
    <row r="142" spans="1:22" s="12" customFormat="1" ht="27.6" x14ac:dyDescent="0.3">
      <c r="A142" s="22">
        <v>138</v>
      </c>
      <c r="B142" s="25" t="s">
        <v>747</v>
      </c>
      <c r="C142" s="25" t="s">
        <v>6</v>
      </c>
      <c r="D142" s="25" t="s">
        <v>6</v>
      </c>
      <c r="E142" s="351"/>
      <c r="F142" s="37" t="s">
        <v>109</v>
      </c>
      <c r="G142" s="355"/>
      <c r="H142" s="22">
        <v>6</v>
      </c>
      <c r="I142" s="21">
        <v>27865</v>
      </c>
      <c r="J142" s="21">
        <v>3622</v>
      </c>
      <c r="K142" s="21">
        <v>35000</v>
      </c>
      <c r="L142" s="21">
        <v>27865</v>
      </c>
      <c r="M142" s="21">
        <v>3622</v>
      </c>
      <c r="N142" s="21">
        <v>35000</v>
      </c>
      <c r="O142" s="20" t="s">
        <v>3</v>
      </c>
      <c r="P142" s="20" t="s">
        <v>2</v>
      </c>
      <c r="Q142" s="30" t="s">
        <v>1</v>
      </c>
      <c r="R142" s="315">
        <v>44986</v>
      </c>
      <c r="S142" s="29" t="s">
        <v>7</v>
      </c>
      <c r="T142" s="18"/>
      <c r="U142" s="18"/>
      <c r="V142" s="145"/>
    </row>
    <row r="143" spans="1:22" s="12" customFormat="1" ht="41.4" x14ac:dyDescent="0.3">
      <c r="A143" s="22">
        <v>139</v>
      </c>
      <c r="B143" s="25" t="s">
        <v>747</v>
      </c>
      <c r="C143" s="25" t="s">
        <v>6</v>
      </c>
      <c r="D143" s="25" t="s">
        <v>6</v>
      </c>
      <c r="E143" s="351"/>
      <c r="F143" s="37" t="s">
        <v>108</v>
      </c>
      <c r="G143" s="355"/>
      <c r="H143" s="22">
        <v>44</v>
      </c>
      <c r="I143" s="21">
        <v>5574360</v>
      </c>
      <c r="J143" s="21">
        <v>724667</v>
      </c>
      <c r="K143" s="21">
        <v>6300000</v>
      </c>
      <c r="L143" s="21">
        <v>5574360</v>
      </c>
      <c r="M143" s="21">
        <v>724667</v>
      </c>
      <c r="N143" s="21">
        <v>6300000</v>
      </c>
      <c r="O143" s="20" t="s">
        <v>3</v>
      </c>
      <c r="P143" s="20" t="s">
        <v>2</v>
      </c>
      <c r="Q143" s="30" t="s">
        <v>1</v>
      </c>
      <c r="R143" s="315">
        <v>44986</v>
      </c>
      <c r="S143" s="29" t="s">
        <v>7</v>
      </c>
      <c r="T143" s="18"/>
      <c r="U143" s="18"/>
      <c r="V143" s="145"/>
    </row>
    <row r="144" spans="1:22" s="12" customFormat="1" ht="27.6" x14ac:dyDescent="0.3">
      <c r="A144" s="22">
        <v>140</v>
      </c>
      <c r="B144" s="25" t="s">
        <v>747</v>
      </c>
      <c r="C144" s="25" t="s">
        <v>6</v>
      </c>
      <c r="D144" s="25" t="s">
        <v>6</v>
      </c>
      <c r="E144" s="351"/>
      <c r="F144" s="37" t="s">
        <v>107</v>
      </c>
      <c r="G144" s="355"/>
      <c r="H144" s="22">
        <v>15</v>
      </c>
      <c r="I144" s="21">
        <v>2344845</v>
      </c>
      <c r="J144" s="21">
        <v>304830</v>
      </c>
      <c r="K144" s="21">
        <v>2650000</v>
      </c>
      <c r="L144" s="21">
        <v>2344845</v>
      </c>
      <c r="M144" s="21">
        <v>304830</v>
      </c>
      <c r="N144" s="21">
        <v>2650000</v>
      </c>
      <c r="O144" s="20" t="s">
        <v>3</v>
      </c>
      <c r="P144" s="20" t="s">
        <v>2</v>
      </c>
      <c r="Q144" s="30" t="s">
        <v>1</v>
      </c>
      <c r="R144" s="315">
        <v>44986</v>
      </c>
      <c r="S144" s="29" t="s">
        <v>7</v>
      </c>
      <c r="T144" s="18"/>
      <c r="U144" s="18"/>
      <c r="V144" s="145"/>
    </row>
    <row r="145" spans="1:22" s="12" customFormat="1" ht="27.6" x14ac:dyDescent="0.3">
      <c r="A145" s="22">
        <v>141</v>
      </c>
      <c r="B145" s="25" t="s">
        <v>747</v>
      </c>
      <c r="C145" s="25" t="s">
        <v>6</v>
      </c>
      <c r="D145" s="25" t="s">
        <v>6</v>
      </c>
      <c r="E145" s="351"/>
      <c r="F145" s="37" t="s">
        <v>106</v>
      </c>
      <c r="G145" s="355"/>
      <c r="H145" s="22">
        <v>1</v>
      </c>
      <c r="I145" s="21">
        <v>189417</v>
      </c>
      <c r="J145" s="21">
        <v>24624</v>
      </c>
      <c r="K145" s="21">
        <v>215000</v>
      </c>
      <c r="L145" s="21">
        <v>189417</v>
      </c>
      <c r="M145" s="21">
        <v>24624</v>
      </c>
      <c r="N145" s="21">
        <v>215000</v>
      </c>
      <c r="O145" s="20" t="s">
        <v>3</v>
      </c>
      <c r="P145" s="20" t="s">
        <v>2</v>
      </c>
      <c r="Q145" s="30" t="s">
        <v>1</v>
      </c>
      <c r="R145" s="315">
        <v>44986</v>
      </c>
      <c r="S145" s="29" t="s">
        <v>7</v>
      </c>
      <c r="T145" s="18"/>
      <c r="U145" s="18"/>
      <c r="V145" s="145"/>
    </row>
    <row r="146" spans="1:22" s="12" customFormat="1" ht="27.6" x14ac:dyDescent="0.3">
      <c r="A146" s="22">
        <v>142</v>
      </c>
      <c r="B146" s="25" t="s">
        <v>747</v>
      </c>
      <c r="C146" s="25" t="s">
        <v>6</v>
      </c>
      <c r="D146" s="25" t="s">
        <v>6</v>
      </c>
      <c r="E146" s="351"/>
      <c r="F146" s="37" t="s">
        <v>105</v>
      </c>
      <c r="G146" s="355"/>
      <c r="H146" s="22">
        <v>5</v>
      </c>
      <c r="I146" s="21">
        <v>227785</v>
      </c>
      <c r="J146" s="21">
        <v>29612</v>
      </c>
      <c r="K146" s="21">
        <v>260000</v>
      </c>
      <c r="L146" s="21">
        <v>227785</v>
      </c>
      <c r="M146" s="21">
        <v>29612</v>
      </c>
      <c r="N146" s="21">
        <v>260000</v>
      </c>
      <c r="O146" s="20" t="s">
        <v>3</v>
      </c>
      <c r="P146" s="20" t="s">
        <v>2</v>
      </c>
      <c r="Q146" s="30" t="s">
        <v>1</v>
      </c>
      <c r="R146" s="315">
        <v>44986</v>
      </c>
      <c r="S146" s="29" t="s">
        <v>7</v>
      </c>
      <c r="T146" s="18"/>
      <c r="U146" s="18"/>
      <c r="V146" s="145"/>
    </row>
    <row r="147" spans="1:22" s="12" customFormat="1" ht="27.6" x14ac:dyDescent="0.3">
      <c r="A147" s="22">
        <v>143</v>
      </c>
      <c r="B147" s="25" t="s">
        <v>747</v>
      </c>
      <c r="C147" s="25" t="s">
        <v>6</v>
      </c>
      <c r="D147" s="25" t="s">
        <v>6</v>
      </c>
      <c r="E147" s="351"/>
      <c r="F147" s="37" t="s">
        <v>104</v>
      </c>
      <c r="G147" s="355"/>
      <c r="H147" s="22">
        <v>1</v>
      </c>
      <c r="I147" s="21">
        <v>159557</v>
      </c>
      <c r="J147" s="21">
        <v>20742</v>
      </c>
      <c r="K147" s="21">
        <v>185000</v>
      </c>
      <c r="L147" s="21">
        <v>159557</v>
      </c>
      <c r="M147" s="21">
        <v>20742</v>
      </c>
      <c r="N147" s="21">
        <v>185000</v>
      </c>
      <c r="O147" s="20" t="s">
        <v>3</v>
      </c>
      <c r="P147" s="20" t="s">
        <v>2</v>
      </c>
      <c r="Q147" s="30" t="s">
        <v>1</v>
      </c>
      <c r="R147" s="315">
        <v>44986</v>
      </c>
      <c r="S147" s="29" t="s">
        <v>7</v>
      </c>
      <c r="T147" s="18"/>
      <c r="U147" s="18"/>
      <c r="V147" s="145"/>
    </row>
    <row r="148" spans="1:22" s="12" customFormat="1" ht="27.6" x14ac:dyDescent="0.3">
      <c r="A148" s="22">
        <v>144</v>
      </c>
      <c r="B148" s="25" t="s">
        <v>747</v>
      </c>
      <c r="C148" s="25" t="s">
        <v>6</v>
      </c>
      <c r="D148" s="25" t="s">
        <v>6</v>
      </c>
      <c r="E148" s="351"/>
      <c r="F148" s="37" t="s">
        <v>103</v>
      </c>
      <c r="G148" s="355"/>
      <c r="H148" s="22">
        <v>1</v>
      </c>
      <c r="I148" s="21">
        <v>250664</v>
      </c>
      <c r="J148" s="21">
        <v>32586</v>
      </c>
      <c r="K148" s="21">
        <v>285000</v>
      </c>
      <c r="L148" s="21">
        <v>250664</v>
      </c>
      <c r="M148" s="21">
        <v>32586</v>
      </c>
      <c r="N148" s="21">
        <v>285000</v>
      </c>
      <c r="O148" s="20" t="s">
        <v>3</v>
      </c>
      <c r="P148" s="20" t="s">
        <v>2</v>
      </c>
      <c r="Q148" s="30" t="s">
        <v>1</v>
      </c>
      <c r="R148" s="315">
        <v>44986</v>
      </c>
      <c r="S148" s="29" t="s">
        <v>7</v>
      </c>
      <c r="T148" s="18"/>
      <c r="U148" s="18"/>
      <c r="V148" s="145"/>
    </row>
    <row r="149" spans="1:22" s="12" customFormat="1" ht="27.6" x14ac:dyDescent="0.3">
      <c r="A149" s="22">
        <v>145</v>
      </c>
      <c r="B149" s="25" t="s">
        <v>747</v>
      </c>
      <c r="C149" s="25" t="s">
        <v>6</v>
      </c>
      <c r="D149" s="25" t="s">
        <v>6</v>
      </c>
      <c r="E149" s="351"/>
      <c r="F149" s="37" t="s">
        <v>102</v>
      </c>
      <c r="G149" s="355"/>
      <c r="H149" s="22">
        <v>2</v>
      </c>
      <c r="I149" s="21">
        <v>80395</v>
      </c>
      <c r="J149" s="21">
        <v>10451</v>
      </c>
      <c r="K149" s="21">
        <v>95000</v>
      </c>
      <c r="L149" s="21">
        <v>80395</v>
      </c>
      <c r="M149" s="21">
        <v>10451</v>
      </c>
      <c r="N149" s="21">
        <v>95000</v>
      </c>
      <c r="O149" s="20" t="s">
        <v>3</v>
      </c>
      <c r="P149" s="20" t="s">
        <v>2</v>
      </c>
      <c r="Q149" s="30" t="s">
        <v>1</v>
      </c>
      <c r="R149" s="315">
        <v>44986</v>
      </c>
      <c r="S149" s="29" t="s">
        <v>7</v>
      </c>
      <c r="T149" s="18"/>
      <c r="U149" s="18"/>
      <c r="V149" s="145"/>
    </row>
    <row r="150" spans="1:22" s="12" customFormat="1" ht="27.6" x14ac:dyDescent="0.3">
      <c r="A150" s="22">
        <v>146</v>
      </c>
      <c r="B150" s="25" t="s">
        <v>747</v>
      </c>
      <c r="C150" s="25" t="s">
        <v>6</v>
      </c>
      <c r="D150" s="25" t="s">
        <v>6</v>
      </c>
      <c r="E150" s="351"/>
      <c r="F150" s="37" t="s">
        <v>101</v>
      </c>
      <c r="G150" s="355"/>
      <c r="H150" s="22">
        <v>2</v>
      </c>
      <c r="I150" s="21">
        <v>150070</v>
      </c>
      <c r="J150" s="21">
        <v>19509</v>
      </c>
      <c r="K150" s="21">
        <v>170000</v>
      </c>
      <c r="L150" s="21">
        <v>150070</v>
      </c>
      <c r="M150" s="21">
        <v>19509</v>
      </c>
      <c r="N150" s="21">
        <v>170000</v>
      </c>
      <c r="O150" s="20" t="s">
        <v>3</v>
      </c>
      <c r="P150" s="20" t="s">
        <v>2</v>
      </c>
      <c r="Q150" s="30" t="s">
        <v>1</v>
      </c>
      <c r="R150" s="315">
        <v>44986</v>
      </c>
      <c r="S150" s="29" t="s">
        <v>7</v>
      </c>
      <c r="T150" s="18"/>
      <c r="U150" s="18"/>
      <c r="V150" s="145"/>
    </row>
    <row r="151" spans="1:22" s="12" customFormat="1" ht="27.6" x14ac:dyDescent="0.3">
      <c r="A151" s="22">
        <v>147</v>
      </c>
      <c r="B151" s="25" t="s">
        <v>747</v>
      </c>
      <c r="C151" s="25" t="s">
        <v>6</v>
      </c>
      <c r="D151" s="25" t="s">
        <v>6</v>
      </c>
      <c r="E151" s="351"/>
      <c r="F151" s="37" t="s">
        <v>100</v>
      </c>
      <c r="G151" s="355"/>
      <c r="H151" s="22">
        <v>15</v>
      </c>
      <c r="I151" s="21">
        <v>1027630</v>
      </c>
      <c r="J151" s="21">
        <v>133592</v>
      </c>
      <c r="K151" s="21">
        <v>1165000</v>
      </c>
      <c r="L151" s="21">
        <v>1027630</v>
      </c>
      <c r="M151" s="21">
        <v>133592</v>
      </c>
      <c r="N151" s="21">
        <v>1165000</v>
      </c>
      <c r="O151" s="20" t="s">
        <v>3</v>
      </c>
      <c r="P151" s="20" t="s">
        <v>2</v>
      </c>
      <c r="Q151" s="30" t="s">
        <v>1</v>
      </c>
      <c r="R151" s="315">
        <v>44986</v>
      </c>
      <c r="S151" s="29" t="s">
        <v>7</v>
      </c>
      <c r="T151" s="18"/>
      <c r="U151" s="18"/>
      <c r="V151" s="145"/>
    </row>
    <row r="152" spans="1:22" s="12" customFormat="1" ht="27.6" x14ac:dyDescent="0.3">
      <c r="A152" s="22">
        <v>148</v>
      </c>
      <c r="B152" s="25" t="s">
        <v>747</v>
      </c>
      <c r="C152" s="25" t="s">
        <v>6</v>
      </c>
      <c r="D152" s="25" t="s">
        <v>6</v>
      </c>
      <c r="E152" s="351"/>
      <c r="F152" s="37" t="s">
        <v>99</v>
      </c>
      <c r="G152" s="355"/>
      <c r="H152" s="22">
        <v>10</v>
      </c>
      <c r="I152" s="21">
        <v>866476</v>
      </c>
      <c r="J152" s="21">
        <v>112642</v>
      </c>
      <c r="K152" s="21">
        <v>980000</v>
      </c>
      <c r="L152" s="21">
        <v>866476</v>
      </c>
      <c r="M152" s="21">
        <v>112642</v>
      </c>
      <c r="N152" s="21">
        <v>980000</v>
      </c>
      <c r="O152" s="20" t="s">
        <v>3</v>
      </c>
      <c r="P152" s="20" t="s">
        <v>2</v>
      </c>
      <c r="Q152" s="30" t="s">
        <v>1</v>
      </c>
      <c r="R152" s="315">
        <v>44986</v>
      </c>
      <c r="S152" s="29" t="s">
        <v>7</v>
      </c>
      <c r="T152" s="18"/>
      <c r="U152" s="18"/>
      <c r="V152" s="145"/>
    </row>
    <row r="153" spans="1:22" s="12" customFormat="1" ht="27.6" x14ac:dyDescent="0.3">
      <c r="A153" s="22">
        <v>149</v>
      </c>
      <c r="B153" s="25" t="s">
        <v>747</v>
      </c>
      <c r="C153" s="25" t="s">
        <v>6</v>
      </c>
      <c r="D153" s="25" t="s">
        <v>6</v>
      </c>
      <c r="E153" s="351"/>
      <c r="F153" s="37" t="s">
        <v>98</v>
      </c>
      <c r="G153" s="355"/>
      <c r="H153" s="22">
        <v>2</v>
      </c>
      <c r="I153" s="21">
        <v>54300</v>
      </c>
      <c r="J153" s="21">
        <v>7059</v>
      </c>
      <c r="K153" s="21">
        <v>65000</v>
      </c>
      <c r="L153" s="21">
        <v>54300</v>
      </c>
      <c r="M153" s="21">
        <v>7059</v>
      </c>
      <c r="N153" s="21">
        <v>65000</v>
      </c>
      <c r="O153" s="20" t="s">
        <v>3</v>
      </c>
      <c r="P153" s="20" t="s">
        <v>2</v>
      </c>
      <c r="Q153" s="30" t="s">
        <v>1</v>
      </c>
      <c r="R153" s="315">
        <v>44986</v>
      </c>
      <c r="S153" s="29" t="s">
        <v>7</v>
      </c>
      <c r="T153" s="18"/>
      <c r="U153" s="18"/>
      <c r="V153" s="145"/>
    </row>
    <row r="154" spans="1:22" s="12" customFormat="1" ht="27.6" x14ac:dyDescent="0.3">
      <c r="A154" s="22">
        <v>150</v>
      </c>
      <c r="B154" s="25" t="s">
        <v>747</v>
      </c>
      <c r="C154" s="25" t="s">
        <v>6</v>
      </c>
      <c r="D154" s="25" t="s">
        <v>6</v>
      </c>
      <c r="E154" s="351"/>
      <c r="F154" s="37" t="s">
        <v>97</v>
      </c>
      <c r="G154" s="355"/>
      <c r="H154" s="22">
        <v>10</v>
      </c>
      <c r="I154" s="21">
        <v>107193</v>
      </c>
      <c r="J154" s="21">
        <v>13935</v>
      </c>
      <c r="K154" s="21">
        <v>125000</v>
      </c>
      <c r="L154" s="21">
        <v>107193</v>
      </c>
      <c r="M154" s="21">
        <v>13935</v>
      </c>
      <c r="N154" s="21">
        <v>125000</v>
      </c>
      <c r="O154" s="20" t="s">
        <v>3</v>
      </c>
      <c r="P154" s="20" t="s">
        <v>2</v>
      </c>
      <c r="Q154" s="30" t="s">
        <v>1</v>
      </c>
      <c r="R154" s="315">
        <v>44986</v>
      </c>
      <c r="S154" s="29" t="s">
        <v>7</v>
      </c>
      <c r="T154" s="18"/>
      <c r="U154" s="18"/>
      <c r="V154" s="145"/>
    </row>
    <row r="155" spans="1:22" s="12" customFormat="1" ht="27.6" x14ac:dyDescent="0.3">
      <c r="A155" s="22">
        <v>151</v>
      </c>
      <c r="B155" s="25" t="s">
        <v>747</v>
      </c>
      <c r="C155" s="25" t="s">
        <v>6</v>
      </c>
      <c r="D155" s="25" t="s">
        <v>6</v>
      </c>
      <c r="E155" s="351"/>
      <c r="F155" s="37" t="s">
        <v>96</v>
      </c>
      <c r="G155" s="355"/>
      <c r="H155" s="22">
        <v>12</v>
      </c>
      <c r="I155" s="21">
        <v>450210</v>
      </c>
      <c r="J155" s="21">
        <v>58527</v>
      </c>
      <c r="K155" s="21">
        <v>510000</v>
      </c>
      <c r="L155" s="21">
        <v>450210</v>
      </c>
      <c r="M155" s="21">
        <v>58527</v>
      </c>
      <c r="N155" s="21">
        <v>510000</v>
      </c>
      <c r="O155" s="20" t="s">
        <v>3</v>
      </c>
      <c r="P155" s="20" t="s">
        <v>2</v>
      </c>
      <c r="Q155" s="30" t="s">
        <v>1</v>
      </c>
      <c r="R155" s="315">
        <v>44986</v>
      </c>
      <c r="S155" s="29" t="s">
        <v>7</v>
      </c>
      <c r="T155" s="18"/>
      <c r="U155" s="18"/>
      <c r="V155" s="145"/>
    </row>
    <row r="156" spans="1:22" s="12" customFormat="1" ht="27.6" x14ac:dyDescent="0.3">
      <c r="A156" s="22">
        <v>152</v>
      </c>
      <c r="B156" s="25" t="s">
        <v>747</v>
      </c>
      <c r="C156" s="25" t="s">
        <v>6</v>
      </c>
      <c r="D156" s="25" t="s">
        <v>6</v>
      </c>
      <c r="E156" s="351"/>
      <c r="F156" s="37" t="s">
        <v>95</v>
      </c>
      <c r="G156" s="355"/>
      <c r="H156" s="22">
        <v>4</v>
      </c>
      <c r="I156" s="21">
        <v>64316</v>
      </c>
      <c r="J156" s="21">
        <v>8361</v>
      </c>
      <c r="K156" s="21">
        <v>75000</v>
      </c>
      <c r="L156" s="21">
        <v>64316</v>
      </c>
      <c r="M156" s="21">
        <v>8361</v>
      </c>
      <c r="N156" s="21">
        <v>75000</v>
      </c>
      <c r="O156" s="20" t="s">
        <v>3</v>
      </c>
      <c r="P156" s="20" t="s">
        <v>2</v>
      </c>
      <c r="Q156" s="30" t="s">
        <v>1</v>
      </c>
      <c r="R156" s="315">
        <v>44986</v>
      </c>
      <c r="S156" s="29" t="s">
        <v>7</v>
      </c>
      <c r="T156" s="18"/>
      <c r="U156" s="18"/>
      <c r="V156" s="145"/>
    </row>
    <row r="157" spans="1:22" s="12" customFormat="1" ht="27.6" x14ac:dyDescent="0.3">
      <c r="A157" s="22">
        <v>153</v>
      </c>
      <c r="B157" s="25" t="s">
        <v>747</v>
      </c>
      <c r="C157" s="25" t="s">
        <v>6</v>
      </c>
      <c r="D157" s="25" t="s">
        <v>6</v>
      </c>
      <c r="E157" s="351"/>
      <c r="F157" s="37" t="s">
        <v>94</v>
      </c>
      <c r="G157" s="355"/>
      <c r="H157" s="22">
        <v>12</v>
      </c>
      <c r="I157" s="21">
        <v>75035</v>
      </c>
      <c r="J157" s="21">
        <v>9755</v>
      </c>
      <c r="K157" s="21">
        <v>85000</v>
      </c>
      <c r="L157" s="21">
        <v>75035</v>
      </c>
      <c r="M157" s="21">
        <v>9755</v>
      </c>
      <c r="N157" s="21">
        <v>85000</v>
      </c>
      <c r="O157" s="20" t="s">
        <v>3</v>
      </c>
      <c r="P157" s="20" t="s">
        <v>2</v>
      </c>
      <c r="Q157" s="30" t="s">
        <v>1</v>
      </c>
      <c r="R157" s="315">
        <v>44986</v>
      </c>
      <c r="S157" s="29" t="s">
        <v>7</v>
      </c>
      <c r="T157" s="18"/>
      <c r="U157" s="18"/>
      <c r="V157" s="145"/>
    </row>
    <row r="158" spans="1:22" s="12" customFormat="1" ht="27.6" x14ac:dyDescent="0.3">
      <c r="A158" s="22">
        <v>154</v>
      </c>
      <c r="B158" s="25" t="s">
        <v>747</v>
      </c>
      <c r="C158" s="25" t="s">
        <v>6</v>
      </c>
      <c r="D158" s="25" t="s">
        <v>6</v>
      </c>
      <c r="E158" s="351"/>
      <c r="F158" s="37" t="s">
        <v>93</v>
      </c>
      <c r="G158" s="355"/>
      <c r="H158" s="22">
        <v>10</v>
      </c>
      <c r="I158" s="21">
        <v>40197</v>
      </c>
      <c r="J158" s="21">
        <v>5226</v>
      </c>
      <c r="K158" s="21">
        <v>50000</v>
      </c>
      <c r="L158" s="21">
        <v>40197</v>
      </c>
      <c r="M158" s="21">
        <v>5226</v>
      </c>
      <c r="N158" s="21">
        <v>50000</v>
      </c>
      <c r="O158" s="20" t="s">
        <v>3</v>
      </c>
      <c r="P158" s="20" t="s">
        <v>2</v>
      </c>
      <c r="Q158" s="30" t="s">
        <v>1</v>
      </c>
      <c r="R158" s="315">
        <v>44986</v>
      </c>
      <c r="S158" s="29" t="s">
        <v>7</v>
      </c>
      <c r="T158" s="18"/>
      <c r="U158" s="18"/>
      <c r="V158" s="145"/>
    </row>
    <row r="159" spans="1:22" s="12" customFormat="1" ht="27.6" x14ac:dyDescent="0.3">
      <c r="A159" s="22">
        <v>155</v>
      </c>
      <c r="B159" s="25" t="s">
        <v>747</v>
      </c>
      <c r="C159" s="25" t="s">
        <v>6</v>
      </c>
      <c r="D159" s="25" t="s">
        <v>6</v>
      </c>
      <c r="E159" s="351"/>
      <c r="F159" s="37" t="s">
        <v>92</v>
      </c>
      <c r="G159" s="355"/>
      <c r="H159" s="22">
        <v>1</v>
      </c>
      <c r="I159" s="21">
        <v>582515</v>
      </c>
      <c r="J159" s="21">
        <v>75727</v>
      </c>
      <c r="K159" s="21">
        <v>660000</v>
      </c>
      <c r="L159" s="21">
        <v>582515</v>
      </c>
      <c r="M159" s="21">
        <v>75727</v>
      </c>
      <c r="N159" s="21">
        <v>660000</v>
      </c>
      <c r="O159" s="20" t="s">
        <v>3</v>
      </c>
      <c r="P159" s="20" t="s">
        <v>2</v>
      </c>
      <c r="Q159" s="30" t="s">
        <v>1</v>
      </c>
      <c r="R159" s="315">
        <v>44986</v>
      </c>
      <c r="S159" s="29" t="s">
        <v>7</v>
      </c>
      <c r="T159" s="18"/>
      <c r="U159" s="18"/>
      <c r="V159" s="145"/>
    </row>
    <row r="160" spans="1:22" s="12" customFormat="1" ht="27.6" x14ac:dyDescent="0.3">
      <c r="A160" s="22">
        <v>156</v>
      </c>
      <c r="B160" s="25" t="s">
        <v>747</v>
      </c>
      <c r="C160" s="25" t="s">
        <v>6</v>
      </c>
      <c r="D160" s="25" t="s">
        <v>6</v>
      </c>
      <c r="E160" s="351"/>
      <c r="F160" s="37" t="s">
        <v>91</v>
      </c>
      <c r="G160" s="355"/>
      <c r="H160" s="22">
        <v>1</v>
      </c>
      <c r="I160" s="21">
        <v>209919</v>
      </c>
      <c r="J160" s="21">
        <v>27289</v>
      </c>
      <c r="K160" s="21">
        <v>240000</v>
      </c>
      <c r="L160" s="21">
        <v>209919</v>
      </c>
      <c r="M160" s="21">
        <v>27289</v>
      </c>
      <c r="N160" s="21">
        <v>240000</v>
      </c>
      <c r="O160" s="20" t="s">
        <v>3</v>
      </c>
      <c r="P160" s="20" t="s">
        <v>2</v>
      </c>
      <c r="Q160" s="30" t="s">
        <v>1</v>
      </c>
      <c r="R160" s="315">
        <v>44986</v>
      </c>
      <c r="S160" s="29" t="s">
        <v>7</v>
      </c>
      <c r="T160" s="18"/>
      <c r="U160" s="18"/>
      <c r="V160" s="145"/>
    </row>
    <row r="161" spans="1:22" s="12" customFormat="1" ht="27.6" x14ac:dyDescent="0.3">
      <c r="A161" s="22">
        <v>157</v>
      </c>
      <c r="B161" s="25" t="s">
        <v>747</v>
      </c>
      <c r="C161" s="25" t="s">
        <v>6</v>
      </c>
      <c r="D161" s="25" t="s">
        <v>6</v>
      </c>
      <c r="E161" s="351"/>
      <c r="F161" s="37" t="s">
        <v>90</v>
      </c>
      <c r="G161" s="355"/>
      <c r="H161" s="22">
        <v>5</v>
      </c>
      <c r="I161" s="21">
        <v>31265</v>
      </c>
      <c r="J161" s="21">
        <v>4064</v>
      </c>
      <c r="K161" s="21">
        <v>40000</v>
      </c>
      <c r="L161" s="21">
        <v>31265</v>
      </c>
      <c r="M161" s="21">
        <v>4064</v>
      </c>
      <c r="N161" s="21">
        <v>40000</v>
      </c>
      <c r="O161" s="20" t="s">
        <v>3</v>
      </c>
      <c r="P161" s="20" t="s">
        <v>2</v>
      </c>
      <c r="Q161" s="30" t="s">
        <v>1</v>
      </c>
      <c r="R161" s="315">
        <v>44986</v>
      </c>
      <c r="S161" s="29" t="s">
        <v>7</v>
      </c>
      <c r="T161" s="18"/>
      <c r="U161" s="18"/>
      <c r="V161" s="145"/>
    </row>
    <row r="162" spans="1:22" s="12" customFormat="1" ht="27.6" x14ac:dyDescent="0.3">
      <c r="A162" s="22">
        <v>158</v>
      </c>
      <c r="B162" s="25" t="s">
        <v>747</v>
      </c>
      <c r="C162" s="25" t="s">
        <v>6</v>
      </c>
      <c r="D162" s="25" t="s">
        <v>6</v>
      </c>
      <c r="E162" s="351"/>
      <c r="F162" s="34" t="s">
        <v>89</v>
      </c>
      <c r="G162" s="355"/>
      <c r="H162" s="36">
        <v>7</v>
      </c>
      <c r="I162" s="21">
        <v>27230</v>
      </c>
      <c r="J162" s="21">
        <v>3540</v>
      </c>
      <c r="K162" s="21">
        <v>35000</v>
      </c>
      <c r="L162" s="21">
        <v>27230</v>
      </c>
      <c r="M162" s="21">
        <v>3540</v>
      </c>
      <c r="N162" s="21">
        <v>35000</v>
      </c>
      <c r="O162" s="20" t="s">
        <v>3</v>
      </c>
      <c r="P162" s="20" t="s">
        <v>2</v>
      </c>
      <c r="Q162" s="30" t="s">
        <v>1</v>
      </c>
      <c r="R162" s="315">
        <v>44986</v>
      </c>
      <c r="S162" s="29" t="s">
        <v>7</v>
      </c>
      <c r="T162" s="18"/>
      <c r="U162" s="18"/>
      <c r="V162" s="145"/>
    </row>
    <row r="163" spans="1:22" s="12" customFormat="1" ht="27.6" x14ac:dyDescent="0.3">
      <c r="A163" s="22">
        <v>159</v>
      </c>
      <c r="B163" s="25" t="s">
        <v>747</v>
      </c>
      <c r="C163" s="25" t="s">
        <v>6</v>
      </c>
      <c r="D163" s="25" t="s">
        <v>6</v>
      </c>
      <c r="E163" s="351"/>
      <c r="F163" s="34" t="s">
        <v>88</v>
      </c>
      <c r="G163" s="355"/>
      <c r="H163" s="36">
        <v>3</v>
      </c>
      <c r="I163" s="21">
        <v>16439</v>
      </c>
      <c r="J163" s="21">
        <v>2137</v>
      </c>
      <c r="K163" s="21">
        <v>20000</v>
      </c>
      <c r="L163" s="21">
        <v>16439</v>
      </c>
      <c r="M163" s="21">
        <v>2137</v>
      </c>
      <c r="N163" s="21">
        <v>20000</v>
      </c>
      <c r="O163" s="20" t="s">
        <v>3</v>
      </c>
      <c r="P163" s="20" t="s">
        <v>2</v>
      </c>
      <c r="Q163" s="30" t="s">
        <v>1</v>
      </c>
      <c r="R163" s="315">
        <v>44986</v>
      </c>
      <c r="S163" s="29" t="s">
        <v>7</v>
      </c>
      <c r="T163" s="18"/>
      <c r="U163" s="18"/>
      <c r="V163" s="145"/>
    </row>
    <row r="164" spans="1:22" s="12" customFormat="1" ht="27.6" x14ac:dyDescent="0.3">
      <c r="A164" s="22">
        <v>160</v>
      </c>
      <c r="B164" s="25" t="s">
        <v>747</v>
      </c>
      <c r="C164" s="25" t="s">
        <v>6</v>
      </c>
      <c r="D164" s="25" t="s">
        <v>6</v>
      </c>
      <c r="E164" s="351"/>
      <c r="F164" s="34" t="s">
        <v>87</v>
      </c>
      <c r="G164" s="355"/>
      <c r="H164" s="36">
        <v>15</v>
      </c>
      <c r="I164" s="21">
        <v>19707</v>
      </c>
      <c r="J164" s="21">
        <v>2562</v>
      </c>
      <c r="K164" s="21">
        <v>25000</v>
      </c>
      <c r="L164" s="21">
        <v>19707</v>
      </c>
      <c r="M164" s="21">
        <v>2562</v>
      </c>
      <c r="N164" s="21">
        <v>25000</v>
      </c>
      <c r="O164" s="20" t="s">
        <v>3</v>
      </c>
      <c r="P164" s="20" t="s">
        <v>2</v>
      </c>
      <c r="Q164" s="30" t="s">
        <v>1</v>
      </c>
      <c r="R164" s="315">
        <v>44986</v>
      </c>
      <c r="S164" s="29" t="s">
        <v>7</v>
      </c>
      <c r="T164" s="18"/>
      <c r="U164" s="18"/>
      <c r="V164" s="145"/>
    </row>
    <row r="165" spans="1:22" s="12" customFormat="1" ht="27.6" x14ac:dyDescent="0.3">
      <c r="A165" s="22">
        <v>161</v>
      </c>
      <c r="B165" s="25" t="s">
        <v>747</v>
      </c>
      <c r="C165" s="25" t="s">
        <v>6</v>
      </c>
      <c r="D165" s="25" t="s">
        <v>6</v>
      </c>
      <c r="E165" s="351"/>
      <c r="F165" s="34" t="s">
        <v>86</v>
      </c>
      <c r="G165" s="355"/>
      <c r="H165" s="36">
        <v>2</v>
      </c>
      <c r="I165" s="21">
        <v>14380</v>
      </c>
      <c r="J165" s="21">
        <v>1869</v>
      </c>
      <c r="K165" s="21">
        <v>20000</v>
      </c>
      <c r="L165" s="21">
        <v>14380</v>
      </c>
      <c r="M165" s="21">
        <v>1869</v>
      </c>
      <c r="N165" s="21">
        <v>20000</v>
      </c>
      <c r="O165" s="20" t="s">
        <v>3</v>
      </c>
      <c r="P165" s="20" t="s">
        <v>2</v>
      </c>
      <c r="Q165" s="30" t="s">
        <v>1</v>
      </c>
      <c r="R165" s="315">
        <v>44986</v>
      </c>
      <c r="S165" s="29" t="s">
        <v>7</v>
      </c>
      <c r="T165" s="18"/>
      <c r="U165" s="18"/>
      <c r="V165" s="145"/>
    </row>
    <row r="166" spans="1:22" s="12" customFormat="1" ht="27.6" x14ac:dyDescent="0.3">
      <c r="A166" s="22">
        <v>162</v>
      </c>
      <c r="B166" s="25" t="s">
        <v>747</v>
      </c>
      <c r="C166" s="25" t="s">
        <v>6</v>
      </c>
      <c r="D166" s="25" t="s">
        <v>6</v>
      </c>
      <c r="E166" s="351"/>
      <c r="F166" s="34" t="s">
        <v>85</v>
      </c>
      <c r="G166" s="355"/>
      <c r="H166" s="36">
        <v>2</v>
      </c>
      <c r="I166" s="21">
        <v>5480</v>
      </c>
      <c r="J166" s="21">
        <v>712</v>
      </c>
      <c r="K166" s="21">
        <v>10000</v>
      </c>
      <c r="L166" s="21">
        <v>5320</v>
      </c>
      <c r="M166" s="21">
        <v>692</v>
      </c>
      <c r="N166" s="21">
        <v>10000</v>
      </c>
      <c r="O166" s="20" t="s">
        <v>3</v>
      </c>
      <c r="P166" s="20" t="s">
        <v>2</v>
      </c>
      <c r="Q166" s="30" t="s">
        <v>1</v>
      </c>
      <c r="R166" s="315">
        <v>44986</v>
      </c>
      <c r="S166" s="29" t="s">
        <v>7</v>
      </c>
      <c r="T166" s="18"/>
      <c r="U166" s="18"/>
      <c r="V166" s="145"/>
    </row>
    <row r="167" spans="1:22" s="12" customFormat="1" ht="27.6" x14ac:dyDescent="0.3">
      <c r="A167" s="22">
        <v>163</v>
      </c>
      <c r="B167" s="25" t="s">
        <v>747</v>
      </c>
      <c r="C167" s="25" t="s">
        <v>6</v>
      </c>
      <c r="D167" s="25" t="s">
        <v>6</v>
      </c>
      <c r="E167" s="351"/>
      <c r="F167" s="34" t="s">
        <v>84</v>
      </c>
      <c r="G167" s="355"/>
      <c r="H167" s="36">
        <v>2</v>
      </c>
      <c r="I167" s="21">
        <v>772</v>
      </c>
      <c r="J167" s="21">
        <v>100</v>
      </c>
      <c r="K167" s="21">
        <v>5000</v>
      </c>
      <c r="L167" s="21">
        <v>749</v>
      </c>
      <c r="M167" s="21">
        <v>97</v>
      </c>
      <c r="N167" s="21">
        <v>5000</v>
      </c>
      <c r="O167" s="20" t="s">
        <v>3</v>
      </c>
      <c r="P167" s="20" t="s">
        <v>2</v>
      </c>
      <c r="Q167" s="30" t="s">
        <v>1</v>
      </c>
      <c r="R167" s="315">
        <v>44986</v>
      </c>
      <c r="S167" s="29" t="s">
        <v>7</v>
      </c>
      <c r="T167" s="18"/>
      <c r="U167" s="18"/>
      <c r="V167" s="145"/>
    </row>
    <row r="168" spans="1:22" s="12" customFormat="1" ht="27.6" x14ac:dyDescent="0.3">
      <c r="A168" s="22">
        <v>164</v>
      </c>
      <c r="B168" s="25" t="s">
        <v>747</v>
      </c>
      <c r="C168" s="25" t="s">
        <v>6</v>
      </c>
      <c r="D168" s="25" t="s">
        <v>6</v>
      </c>
      <c r="E168" s="351"/>
      <c r="F168" s="34" t="s">
        <v>83</v>
      </c>
      <c r="G168" s="355"/>
      <c r="H168" s="36">
        <v>3</v>
      </c>
      <c r="I168" s="21">
        <v>3891</v>
      </c>
      <c r="J168" s="21">
        <v>506</v>
      </c>
      <c r="K168" s="21">
        <v>5000</v>
      </c>
      <c r="L168" s="21">
        <v>3891</v>
      </c>
      <c r="M168" s="21">
        <v>506</v>
      </c>
      <c r="N168" s="21">
        <v>5000</v>
      </c>
      <c r="O168" s="20" t="s">
        <v>3</v>
      </c>
      <c r="P168" s="20" t="s">
        <v>2</v>
      </c>
      <c r="Q168" s="30" t="s">
        <v>1</v>
      </c>
      <c r="R168" s="315">
        <v>44986</v>
      </c>
      <c r="S168" s="29" t="s">
        <v>7</v>
      </c>
      <c r="T168" s="18"/>
      <c r="U168" s="18"/>
      <c r="V168" s="145"/>
    </row>
    <row r="169" spans="1:22" s="12" customFormat="1" ht="27.6" x14ac:dyDescent="0.3">
      <c r="A169" s="22">
        <v>165</v>
      </c>
      <c r="B169" s="25" t="s">
        <v>747</v>
      </c>
      <c r="C169" s="25" t="s">
        <v>6</v>
      </c>
      <c r="D169" s="25" t="s">
        <v>6</v>
      </c>
      <c r="E169" s="351"/>
      <c r="F169" s="34" t="s">
        <v>82</v>
      </c>
      <c r="G169" s="355"/>
      <c r="H169" s="36">
        <v>2</v>
      </c>
      <c r="I169" s="21">
        <v>318355</v>
      </c>
      <c r="J169" s="21">
        <v>41386</v>
      </c>
      <c r="K169" s="21">
        <v>360000</v>
      </c>
      <c r="L169" s="21">
        <v>318355</v>
      </c>
      <c r="M169" s="21">
        <v>41386</v>
      </c>
      <c r="N169" s="21">
        <v>360000</v>
      </c>
      <c r="O169" s="20" t="s">
        <v>3</v>
      </c>
      <c r="P169" s="20" t="s">
        <v>2</v>
      </c>
      <c r="Q169" s="30" t="s">
        <v>1</v>
      </c>
      <c r="R169" s="315">
        <v>44986</v>
      </c>
      <c r="S169" s="29" t="s">
        <v>7</v>
      </c>
      <c r="T169" s="18"/>
      <c r="U169" s="18"/>
      <c r="V169" s="145"/>
    </row>
    <row r="170" spans="1:22" s="12" customFormat="1" ht="27.6" x14ac:dyDescent="0.3">
      <c r="A170" s="22">
        <v>166</v>
      </c>
      <c r="B170" s="25" t="s">
        <v>747</v>
      </c>
      <c r="C170" s="25" t="s">
        <v>6</v>
      </c>
      <c r="D170" s="25" t="s">
        <v>6</v>
      </c>
      <c r="E170" s="351"/>
      <c r="F170" s="34" t="s">
        <v>81</v>
      </c>
      <c r="G170" s="355"/>
      <c r="H170" s="36">
        <v>2</v>
      </c>
      <c r="I170" s="21">
        <v>16542</v>
      </c>
      <c r="J170" s="21">
        <v>2150</v>
      </c>
      <c r="K170" s="21">
        <v>20000</v>
      </c>
      <c r="L170" s="21">
        <v>16542</v>
      </c>
      <c r="M170" s="21">
        <v>2150</v>
      </c>
      <c r="N170" s="21">
        <v>20000</v>
      </c>
      <c r="O170" s="20" t="s">
        <v>3</v>
      </c>
      <c r="P170" s="20" t="s">
        <v>2</v>
      </c>
      <c r="Q170" s="30" t="s">
        <v>1</v>
      </c>
      <c r="R170" s="315">
        <v>44986</v>
      </c>
      <c r="S170" s="29" t="s">
        <v>7</v>
      </c>
      <c r="T170" s="18"/>
      <c r="U170" s="18"/>
      <c r="V170" s="145"/>
    </row>
    <row r="171" spans="1:22" s="12" customFormat="1" ht="27.6" x14ac:dyDescent="0.3">
      <c r="A171" s="22">
        <v>167</v>
      </c>
      <c r="B171" s="25" t="s">
        <v>747</v>
      </c>
      <c r="C171" s="25" t="s">
        <v>6</v>
      </c>
      <c r="D171" s="25" t="s">
        <v>6</v>
      </c>
      <c r="E171" s="351"/>
      <c r="F171" s="34" t="s">
        <v>80</v>
      </c>
      <c r="G171" s="355"/>
      <c r="H171" s="36">
        <v>2</v>
      </c>
      <c r="I171" s="21">
        <v>308988</v>
      </c>
      <c r="J171" s="21">
        <v>40168</v>
      </c>
      <c r="K171" s="21">
        <v>350000</v>
      </c>
      <c r="L171" s="21">
        <v>308988</v>
      </c>
      <c r="M171" s="21">
        <v>40168</v>
      </c>
      <c r="N171" s="21">
        <v>350000</v>
      </c>
      <c r="O171" s="20" t="s">
        <v>3</v>
      </c>
      <c r="P171" s="20" t="s">
        <v>2</v>
      </c>
      <c r="Q171" s="30" t="s">
        <v>1</v>
      </c>
      <c r="R171" s="315">
        <v>44986</v>
      </c>
      <c r="S171" s="29" t="s">
        <v>7</v>
      </c>
      <c r="T171" s="18"/>
      <c r="U171" s="18"/>
      <c r="V171" s="145"/>
    </row>
    <row r="172" spans="1:22" s="12" customFormat="1" ht="27.6" x14ac:dyDescent="0.3">
      <c r="A172" s="22">
        <v>168</v>
      </c>
      <c r="B172" s="25" t="s">
        <v>747</v>
      </c>
      <c r="C172" s="25" t="s">
        <v>6</v>
      </c>
      <c r="D172" s="25" t="s">
        <v>6</v>
      </c>
      <c r="E172" s="351"/>
      <c r="F172" s="34" t="s">
        <v>79</v>
      </c>
      <c r="G172" s="355"/>
      <c r="H172" s="36">
        <v>2</v>
      </c>
      <c r="I172" s="21">
        <v>452636</v>
      </c>
      <c r="J172" s="21">
        <v>58843</v>
      </c>
      <c r="K172" s="21">
        <v>515000</v>
      </c>
      <c r="L172" s="21">
        <v>452636</v>
      </c>
      <c r="M172" s="21">
        <v>58843</v>
      </c>
      <c r="N172" s="21">
        <v>515000</v>
      </c>
      <c r="O172" s="20" t="s">
        <v>3</v>
      </c>
      <c r="P172" s="20" t="s">
        <v>2</v>
      </c>
      <c r="Q172" s="30" t="s">
        <v>1</v>
      </c>
      <c r="R172" s="315">
        <v>44986</v>
      </c>
      <c r="S172" s="29" t="s">
        <v>7</v>
      </c>
      <c r="T172" s="18"/>
      <c r="U172" s="18"/>
      <c r="V172" s="145"/>
    </row>
    <row r="173" spans="1:22" s="12" customFormat="1" ht="27.6" x14ac:dyDescent="0.3">
      <c r="A173" s="22">
        <v>169</v>
      </c>
      <c r="B173" s="25" t="s">
        <v>747</v>
      </c>
      <c r="C173" s="25" t="s">
        <v>6</v>
      </c>
      <c r="D173" s="25" t="s">
        <v>6</v>
      </c>
      <c r="E173" s="351"/>
      <c r="F173" s="34" t="s">
        <v>78</v>
      </c>
      <c r="G173" s="355"/>
      <c r="H173" s="36">
        <v>16</v>
      </c>
      <c r="I173" s="21">
        <v>106955</v>
      </c>
      <c r="J173" s="21">
        <v>13904</v>
      </c>
      <c r="K173" s="21">
        <v>125000</v>
      </c>
      <c r="L173" s="21">
        <v>106955</v>
      </c>
      <c r="M173" s="21">
        <v>13904</v>
      </c>
      <c r="N173" s="21">
        <v>125000</v>
      </c>
      <c r="O173" s="20" t="s">
        <v>3</v>
      </c>
      <c r="P173" s="20" t="s">
        <v>2</v>
      </c>
      <c r="Q173" s="30" t="s">
        <v>1</v>
      </c>
      <c r="R173" s="315">
        <v>44986</v>
      </c>
      <c r="S173" s="29" t="s">
        <v>7</v>
      </c>
      <c r="T173" s="18"/>
      <c r="U173" s="18"/>
      <c r="V173" s="145"/>
    </row>
    <row r="174" spans="1:22" s="12" customFormat="1" ht="27.6" x14ac:dyDescent="0.3">
      <c r="A174" s="22">
        <v>170</v>
      </c>
      <c r="B174" s="25" t="s">
        <v>747</v>
      </c>
      <c r="C174" s="25" t="s">
        <v>6</v>
      </c>
      <c r="D174" s="25" t="s">
        <v>6</v>
      </c>
      <c r="E174" s="351"/>
      <c r="F174" s="34" t="s">
        <v>77</v>
      </c>
      <c r="G174" s="355"/>
      <c r="H174" s="36">
        <v>2</v>
      </c>
      <c r="I174" s="21">
        <v>13328</v>
      </c>
      <c r="J174" s="21">
        <v>1733</v>
      </c>
      <c r="K174" s="21">
        <v>20000</v>
      </c>
      <c r="L174" s="21">
        <v>13328</v>
      </c>
      <c r="M174" s="21">
        <v>1733</v>
      </c>
      <c r="N174" s="21">
        <v>20000</v>
      </c>
      <c r="O174" s="20" t="s">
        <v>3</v>
      </c>
      <c r="P174" s="20" t="s">
        <v>2</v>
      </c>
      <c r="Q174" s="30" t="s">
        <v>1</v>
      </c>
      <c r="R174" s="315">
        <v>44986</v>
      </c>
      <c r="S174" s="29" t="s">
        <v>7</v>
      </c>
      <c r="T174" s="18"/>
      <c r="U174" s="18"/>
      <c r="V174" s="145"/>
    </row>
    <row r="175" spans="1:22" s="12" customFormat="1" ht="27.6" x14ac:dyDescent="0.3">
      <c r="A175" s="22">
        <v>171</v>
      </c>
      <c r="B175" s="25" t="s">
        <v>747</v>
      </c>
      <c r="C175" s="25" t="s">
        <v>6</v>
      </c>
      <c r="D175" s="25" t="s">
        <v>6</v>
      </c>
      <c r="E175" s="351"/>
      <c r="F175" s="34" t="s">
        <v>76</v>
      </c>
      <c r="G175" s="355"/>
      <c r="H175" s="36">
        <v>3</v>
      </c>
      <c r="I175" s="21">
        <v>169425</v>
      </c>
      <c r="J175" s="21">
        <v>22025</v>
      </c>
      <c r="K175" s="21">
        <v>195000</v>
      </c>
      <c r="L175" s="21">
        <v>169425</v>
      </c>
      <c r="M175" s="21">
        <v>22025</v>
      </c>
      <c r="N175" s="21">
        <v>195000</v>
      </c>
      <c r="O175" s="20" t="s">
        <v>3</v>
      </c>
      <c r="P175" s="20" t="s">
        <v>2</v>
      </c>
      <c r="Q175" s="30" t="s">
        <v>1</v>
      </c>
      <c r="R175" s="315">
        <v>44986</v>
      </c>
      <c r="S175" s="29" t="s">
        <v>7</v>
      </c>
      <c r="T175" s="18"/>
      <c r="U175" s="18"/>
      <c r="V175" s="145"/>
    </row>
    <row r="176" spans="1:22" s="12" customFormat="1" ht="27.6" x14ac:dyDescent="0.3">
      <c r="A176" s="22">
        <v>172</v>
      </c>
      <c r="B176" s="25" t="s">
        <v>747</v>
      </c>
      <c r="C176" s="25" t="s">
        <v>6</v>
      </c>
      <c r="D176" s="25" t="s">
        <v>6</v>
      </c>
      <c r="E176" s="351"/>
      <c r="F176" s="35" t="s">
        <v>75</v>
      </c>
      <c r="G176" s="355"/>
      <c r="H176" s="27">
        <v>5</v>
      </c>
      <c r="I176" s="21">
        <v>126793</v>
      </c>
      <c r="J176" s="21">
        <v>16483</v>
      </c>
      <c r="K176" s="21">
        <v>145000</v>
      </c>
      <c r="L176" s="21">
        <v>126793</v>
      </c>
      <c r="M176" s="21">
        <v>16483</v>
      </c>
      <c r="N176" s="21">
        <v>145000</v>
      </c>
      <c r="O176" s="20" t="s">
        <v>3</v>
      </c>
      <c r="P176" s="20" t="s">
        <v>2</v>
      </c>
      <c r="Q176" s="30" t="s">
        <v>1</v>
      </c>
      <c r="R176" s="315">
        <v>44986</v>
      </c>
      <c r="S176" s="29" t="s">
        <v>7</v>
      </c>
      <c r="T176" s="18"/>
      <c r="U176" s="18"/>
      <c r="V176" s="145"/>
    </row>
    <row r="177" spans="1:22" s="12" customFormat="1" ht="27.6" x14ac:dyDescent="0.3">
      <c r="A177" s="22">
        <v>173</v>
      </c>
      <c r="B177" s="25" t="s">
        <v>747</v>
      </c>
      <c r="C177" s="25" t="s">
        <v>6</v>
      </c>
      <c r="D177" s="25" t="s">
        <v>6</v>
      </c>
      <c r="E177" s="351"/>
      <c r="F177" s="35" t="s">
        <v>74</v>
      </c>
      <c r="G177" s="355"/>
      <c r="H177" s="27">
        <v>9</v>
      </c>
      <c r="I177" s="21">
        <v>458309</v>
      </c>
      <c r="J177" s="21">
        <v>59580</v>
      </c>
      <c r="K177" s="21">
        <v>520000</v>
      </c>
      <c r="L177" s="21">
        <v>458309</v>
      </c>
      <c r="M177" s="21">
        <v>59580</v>
      </c>
      <c r="N177" s="21">
        <v>520000</v>
      </c>
      <c r="O177" s="20" t="s">
        <v>3</v>
      </c>
      <c r="P177" s="20" t="s">
        <v>2</v>
      </c>
      <c r="Q177" s="30" t="s">
        <v>1</v>
      </c>
      <c r="R177" s="315">
        <v>44986</v>
      </c>
      <c r="S177" s="29" t="s">
        <v>7</v>
      </c>
      <c r="T177" s="18"/>
      <c r="U177" s="18"/>
      <c r="V177" s="145"/>
    </row>
    <row r="178" spans="1:22" s="12" customFormat="1" ht="27.6" x14ac:dyDescent="0.3">
      <c r="A178" s="22">
        <v>174</v>
      </c>
      <c r="B178" s="25" t="s">
        <v>747</v>
      </c>
      <c r="C178" s="25" t="s">
        <v>6</v>
      </c>
      <c r="D178" s="25" t="s">
        <v>6</v>
      </c>
      <c r="E178" s="351"/>
      <c r="F178" s="34" t="s">
        <v>73</v>
      </c>
      <c r="G178" s="355"/>
      <c r="H178" s="27">
        <v>2</v>
      </c>
      <c r="I178" s="21">
        <v>191848</v>
      </c>
      <c r="J178" s="21">
        <v>24940</v>
      </c>
      <c r="K178" s="21">
        <v>220000</v>
      </c>
      <c r="L178" s="21">
        <v>191848</v>
      </c>
      <c r="M178" s="21">
        <v>24940</v>
      </c>
      <c r="N178" s="21">
        <v>220000</v>
      </c>
      <c r="O178" s="20" t="s">
        <v>3</v>
      </c>
      <c r="P178" s="20" t="s">
        <v>2</v>
      </c>
      <c r="Q178" s="30" t="s">
        <v>1</v>
      </c>
      <c r="R178" s="315">
        <v>44986</v>
      </c>
      <c r="S178" s="29" t="s">
        <v>7</v>
      </c>
      <c r="T178" s="18"/>
      <c r="U178" s="18"/>
      <c r="V178" s="145"/>
    </row>
    <row r="179" spans="1:22" s="12" customFormat="1" ht="27.6" x14ac:dyDescent="0.3">
      <c r="A179" s="22">
        <v>175</v>
      </c>
      <c r="B179" s="25" t="s">
        <v>747</v>
      </c>
      <c r="C179" s="25" t="s">
        <v>6</v>
      </c>
      <c r="D179" s="25" t="s">
        <v>6</v>
      </c>
      <c r="E179" s="351"/>
      <c r="F179" s="34" t="s">
        <v>72</v>
      </c>
      <c r="G179" s="355"/>
      <c r="H179" s="27">
        <v>1</v>
      </c>
      <c r="I179" s="21">
        <v>14492</v>
      </c>
      <c r="J179" s="21">
        <v>1884</v>
      </c>
      <c r="K179" s="21">
        <v>20000</v>
      </c>
      <c r="L179" s="21">
        <v>14492</v>
      </c>
      <c r="M179" s="21">
        <v>1884</v>
      </c>
      <c r="N179" s="21">
        <v>20000</v>
      </c>
      <c r="O179" s="20" t="s">
        <v>3</v>
      </c>
      <c r="P179" s="20" t="s">
        <v>2</v>
      </c>
      <c r="Q179" s="30" t="s">
        <v>1</v>
      </c>
      <c r="R179" s="315">
        <v>44986</v>
      </c>
      <c r="S179" s="29" t="s">
        <v>7</v>
      </c>
      <c r="T179" s="18"/>
      <c r="U179" s="18"/>
      <c r="V179" s="145"/>
    </row>
    <row r="180" spans="1:22" s="12" customFormat="1" ht="27.6" x14ac:dyDescent="0.3">
      <c r="A180" s="22">
        <v>176</v>
      </c>
      <c r="B180" s="25" t="s">
        <v>747</v>
      </c>
      <c r="C180" s="25" t="s">
        <v>6</v>
      </c>
      <c r="D180" s="25" t="s">
        <v>6</v>
      </c>
      <c r="E180" s="351"/>
      <c r="F180" s="34" t="s">
        <v>71</v>
      </c>
      <c r="G180" s="355"/>
      <c r="H180" s="27">
        <v>2</v>
      </c>
      <c r="I180" s="21">
        <v>1272647</v>
      </c>
      <c r="J180" s="21">
        <v>165444</v>
      </c>
      <c r="K180" s="21">
        <v>1440000</v>
      </c>
      <c r="L180" s="21">
        <v>1272647</v>
      </c>
      <c r="M180" s="21">
        <v>165444</v>
      </c>
      <c r="N180" s="21">
        <v>1440000</v>
      </c>
      <c r="O180" s="20" t="s">
        <v>3</v>
      </c>
      <c r="P180" s="20" t="s">
        <v>2</v>
      </c>
      <c r="Q180" s="30" t="s">
        <v>1</v>
      </c>
      <c r="R180" s="315">
        <v>44986</v>
      </c>
      <c r="S180" s="29" t="s">
        <v>7</v>
      </c>
      <c r="T180" s="18"/>
      <c r="U180" s="18"/>
      <c r="V180" s="145"/>
    </row>
    <row r="181" spans="1:22" s="12" customFormat="1" ht="27.6" x14ac:dyDescent="0.3">
      <c r="A181" s="22">
        <v>177</v>
      </c>
      <c r="B181" s="25" t="s">
        <v>747</v>
      </c>
      <c r="C181" s="25" t="s">
        <v>6</v>
      </c>
      <c r="D181" s="25" t="s">
        <v>6</v>
      </c>
      <c r="E181" s="351"/>
      <c r="F181" s="34" t="s">
        <v>70</v>
      </c>
      <c r="G181" s="355"/>
      <c r="H181" s="27">
        <v>1</v>
      </c>
      <c r="I181" s="21">
        <v>59328</v>
      </c>
      <c r="J181" s="21">
        <v>7713</v>
      </c>
      <c r="K181" s="21">
        <v>70000</v>
      </c>
      <c r="L181" s="21">
        <v>59328</v>
      </c>
      <c r="M181" s="21">
        <v>7713</v>
      </c>
      <c r="N181" s="21">
        <v>70000</v>
      </c>
      <c r="O181" s="20" t="s">
        <v>3</v>
      </c>
      <c r="P181" s="20" t="s">
        <v>2</v>
      </c>
      <c r="Q181" s="30" t="s">
        <v>1</v>
      </c>
      <c r="R181" s="315">
        <v>44986</v>
      </c>
      <c r="S181" s="29" t="s">
        <v>7</v>
      </c>
      <c r="T181" s="18"/>
      <c r="U181" s="18"/>
      <c r="V181" s="145"/>
    </row>
    <row r="182" spans="1:22" s="12" customFormat="1" ht="27.6" x14ac:dyDescent="0.3">
      <c r="A182" s="22">
        <v>178</v>
      </c>
      <c r="B182" s="25" t="s">
        <v>747</v>
      </c>
      <c r="C182" s="25" t="s">
        <v>6</v>
      </c>
      <c r="D182" s="25" t="s">
        <v>6</v>
      </c>
      <c r="E182" s="351"/>
      <c r="F182" s="34" t="s">
        <v>69</v>
      </c>
      <c r="G182" s="355"/>
      <c r="H182" s="27">
        <v>1</v>
      </c>
      <c r="I182" s="21">
        <v>36091</v>
      </c>
      <c r="J182" s="21">
        <v>4692</v>
      </c>
      <c r="K182" s="21">
        <v>45000</v>
      </c>
      <c r="L182" s="21">
        <v>36091</v>
      </c>
      <c r="M182" s="21">
        <v>4692</v>
      </c>
      <c r="N182" s="21">
        <v>45000</v>
      </c>
      <c r="O182" s="20" t="s">
        <v>3</v>
      </c>
      <c r="P182" s="20" t="s">
        <v>2</v>
      </c>
      <c r="Q182" s="30" t="s">
        <v>1</v>
      </c>
      <c r="R182" s="315">
        <v>44986</v>
      </c>
      <c r="S182" s="29" t="s">
        <v>7</v>
      </c>
      <c r="T182" s="18"/>
      <c r="U182" s="18"/>
      <c r="V182" s="145"/>
    </row>
    <row r="183" spans="1:22" s="12" customFormat="1" ht="27.6" x14ac:dyDescent="0.3">
      <c r="A183" s="22">
        <v>179</v>
      </c>
      <c r="B183" s="25" t="s">
        <v>747</v>
      </c>
      <c r="C183" s="25" t="s">
        <v>6</v>
      </c>
      <c r="D183" s="25" t="s">
        <v>6</v>
      </c>
      <c r="E183" s="351"/>
      <c r="F183" s="34" t="s">
        <v>68</v>
      </c>
      <c r="G183" s="355"/>
      <c r="H183" s="27">
        <v>50</v>
      </c>
      <c r="I183" s="21">
        <v>190550</v>
      </c>
      <c r="J183" s="21">
        <v>24772</v>
      </c>
      <c r="K183" s="21">
        <v>220000</v>
      </c>
      <c r="L183" s="21">
        <v>190550</v>
      </c>
      <c r="M183" s="21">
        <v>24772</v>
      </c>
      <c r="N183" s="21">
        <v>220000</v>
      </c>
      <c r="O183" s="20" t="s">
        <v>3</v>
      </c>
      <c r="P183" s="20" t="s">
        <v>2</v>
      </c>
      <c r="Q183" s="30" t="s">
        <v>1</v>
      </c>
      <c r="R183" s="315">
        <v>44986</v>
      </c>
      <c r="S183" s="29" t="s">
        <v>7</v>
      </c>
      <c r="T183" s="18"/>
      <c r="U183" s="18"/>
      <c r="V183" s="145"/>
    </row>
    <row r="184" spans="1:22" s="12" customFormat="1" ht="27.6" x14ac:dyDescent="0.3">
      <c r="A184" s="22">
        <v>180</v>
      </c>
      <c r="B184" s="25" t="s">
        <v>747</v>
      </c>
      <c r="C184" s="25" t="s">
        <v>6</v>
      </c>
      <c r="D184" s="25" t="s">
        <v>6</v>
      </c>
      <c r="E184" s="351"/>
      <c r="F184" s="34" t="s">
        <v>67</v>
      </c>
      <c r="G184" s="355"/>
      <c r="H184" s="27">
        <v>3</v>
      </c>
      <c r="I184" s="21">
        <v>177860</v>
      </c>
      <c r="J184" s="21">
        <v>23122</v>
      </c>
      <c r="K184" s="21">
        <v>205000</v>
      </c>
      <c r="L184" s="21">
        <v>177860</v>
      </c>
      <c r="M184" s="21">
        <v>23122</v>
      </c>
      <c r="N184" s="21">
        <v>205000</v>
      </c>
      <c r="O184" s="20" t="s">
        <v>3</v>
      </c>
      <c r="P184" s="20" t="s">
        <v>2</v>
      </c>
      <c r="Q184" s="30" t="s">
        <v>1</v>
      </c>
      <c r="R184" s="315">
        <v>44986</v>
      </c>
      <c r="S184" s="29" t="s">
        <v>7</v>
      </c>
      <c r="T184" s="18"/>
      <c r="U184" s="18"/>
      <c r="V184" s="145"/>
    </row>
    <row r="185" spans="1:22" s="12" customFormat="1" ht="27.6" x14ac:dyDescent="0.3">
      <c r="A185" s="22">
        <v>181</v>
      </c>
      <c r="B185" s="25" t="s">
        <v>747</v>
      </c>
      <c r="C185" s="25" t="s">
        <v>6</v>
      </c>
      <c r="D185" s="25" t="s">
        <v>6</v>
      </c>
      <c r="E185" s="351"/>
      <c r="F185" s="34" t="s">
        <v>66</v>
      </c>
      <c r="G185" s="355"/>
      <c r="H185" s="27">
        <v>3</v>
      </c>
      <c r="I185" s="21">
        <v>149556</v>
      </c>
      <c r="J185" s="21">
        <v>19442</v>
      </c>
      <c r="K185" s="21">
        <v>170000</v>
      </c>
      <c r="L185" s="21">
        <v>149556</v>
      </c>
      <c r="M185" s="21">
        <v>19442</v>
      </c>
      <c r="N185" s="21">
        <v>170000</v>
      </c>
      <c r="O185" s="20" t="s">
        <v>3</v>
      </c>
      <c r="P185" s="20" t="s">
        <v>2</v>
      </c>
      <c r="Q185" s="30" t="s">
        <v>1</v>
      </c>
      <c r="R185" s="315">
        <v>44986</v>
      </c>
      <c r="S185" s="29" t="s">
        <v>7</v>
      </c>
      <c r="T185" s="18"/>
      <c r="U185" s="18"/>
      <c r="V185" s="145"/>
    </row>
    <row r="186" spans="1:22" s="12" customFormat="1" ht="27.6" x14ac:dyDescent="0.3">
      <c r="A186" s="22">
        <v>182</v>
      </c>
      <c r="B186" s="25" t="s">
        <v>747</v>
      </c>
      <c r="C186" s="25" t="s">
        <v>6</v>
      </c>
      <c r="D186" s="25" t="s">
        <v>6</v>
      </c>
      <c r="E186" s="351"/>
      <c r="F186" s="34" t="s">
        <v>65</v>
      </c>
      <c r="G186" s="355"/>
      <c r="H186" s="27">
        <v>10</v>
      </c>
      <c r="I186" s="21">
        <v>91464</v>
      </c>
      <c r="J186" s="21">
        <v>11890</v>
      </c>
      <c r="K186" s="21">
        <v>105000</v>
      </c>
      <c r="L186" s="21">
        <v>91464</v>
      </c>
      <c r="M186" s="21">
        <v>11890</v>
      </c>
      <c r="N186" s="21">
        <v>105000</v>
      </c>
      <c r="O186" s="20" t="s">
        <v>3</v>
      </c>
      <c r="P186" s="20" t="s">
        <v>2</v>
      </c>
      <c r="Q186" s="30" t="s">
        <v>1</v>
      </c>
      <c r="R186" s="315">
        <v>44986</v>
      </c>
      <c r="S186" s="29" t="s">
        <v>7</v>
      </c>
      <c r="T186" s="18"/>
      <c r="U186" s="18"/>
      <c r="V186" s="145"/>
    </row>
    <row r="187" spans="1:22" s="12" customFormat="1" ht="27.6" x14ac:dyDescent="0.3">
      <c r="A187" s="22">
        <v>183</v>
      </c>
      <c r="B187" s="25" t="s">
        <v>747</v>
      </c>
      <c r="C187" s="25" t="s">
        <v>6</v>
      </c>
      <c r="D187" s="25" t="s">
        <v>6</v>
      </c>
      <c r="E187" s="351"/>
      <c r="F187" s="34" t="s">
        <v>64</v>
      </c>
      <c r="G187" s="355"/>
      <c r="H187" s="27">
        <v>3</v>
      </c>
      <c r="I187" s="21">
        <v>98138</v>
      </c>
      <c r="J187" s="21">
        <v>12758</v>
      </c>
      <c r="K187" s="21">
        <v>115000</v>
      </c>
      <c r="L187" s="21">
        <v>98138</v>
      </c>
      <c r="M187" s="21">
        <v>12758</v>
      </c>
      <c r="N187" s="21">
        <v>115000</v>
      </c>
      <c r="O187" s="20" t="s">
        <v>3</v>
      </c>
      <c r="P187" s="20" t="s">
        <v>2</v>
      </c>
      <c r="Q187" s="30" t="s">
        <v>1</v>
      </c>
      <c r="R187" s="315">
        <v>44986</v>
      </c>
      <c r="S187" s="29" t="s">
        <v>7</v>
      </c>
      <c r="T187" s="18"/>
      <c r="U187" s="18"/>
      <c r="V187" s="145"/>
    </row>
    <row r="188" spans="1:22" s="12" customFormat="1" ht="27.6" x14ac:dyDescent="0.3">
      <c r="A188" s="22">
        <v>184</v>
      </c>
      <c r="B188" s="25" t="s">
        <v>747</v>
      </c>
      <c r="C188" s="25" t="s">
        <v>6</v>
      </c>
      <c r="D188" s="25" t="s">
        <v>6</v>
      </c>
      <c r="E188" s="351"/>
      <c r="F188" s="34" t="s">
        <v>63</v>
      </c>
      <c r="G188" s="355"/>
      <c r="H188" s="27">
        <f>5+8</f>
        <v>13</v>
      </c>
      <c r="I188" s="21">
        <v>384159</v>
      </c>
      <c r="J188" s="21">
        <v>49941</v>
      </c>
      <c r="K188" s="21">
        <v>435000</v>
      </c>
      <c r="L188" s="21">
        <v>384159</v>
      </c>
      <c r="M188" s="21">
        <v>49941</v>
      </c>
      <c r="N188" s="21">
        <v>435000</v>
      </c>
      <c r="O188" s="20" t="s">
        <v>3</v>
      </c>
      <c r="P188" s="20" t="s">
        <v>2</v>
      </c>
      <c r="Q188" s="30" t="s">
        <v>1</v>
      </c>
      <c r="R188" s="315">
        <v>44986</v>
      </c>
      <c r="S188" s="29" t="s">
        <v>7</v>
      </c>
      <c r="T188" s="18"/>
      <c r="U188" s="18"/>
      <c r="V188" s="145"/>
    </row>
    <row r="189" spans="1:22" s="12" customFormat="1" ht="27.6" x14ac:dyDescent="0.3">
      <c r="A189" s="22">
        <v>185</v>
      </c>
      <c r="B189" s="25" t="s">
        <v>747</v>
      </c>
      <c r="C189" s="25" t="s">
        <v>6</v>
      </c>
      <c r="D189" s="25" t="s">
        <v>6</v>
      </c>
      <c r="E189" s="351"/>
      <c r="F189" s="34" t="s">
        <v>62</v>
      </c>
      <c r="G189" s="355"/>
      <c r="H189" s="27">
        <v>8</v>
      </c>
      <c r="I189" s="21">
        <v>532304</v>
      </c>
      <c r="J189" s="21">
        <v>69200</v>
      </c>
      <c r="K189" s="21">
        <v>605000</v>
      </c>
      <c r="L189" s="21">
        <v>532304</v>
      </c>
      <c r="M189" s="21">
        <v>69200</v>
      </c>
      <c r="N189" s="21">
        <v>605000</v>
      </c>
      <c r="O189" s="20" t="s">
        <v>3</v>
      </c>
      <c r="P189" s="20" t="s">
        <v>2</v>
      </c>
      <c r="Q189" s="30" t="s">
        <v>1</v>
      </c>
      <c r="R189" s="315">
        <v>44986</v>
      </c>
      <c r="S189" s="29" t="s">
        <v>7</v>
      </c>
      <c r="T189" s="18"/>
      <c r="U189" s="18"/>
      <c r="V189" s="145"/>
    </row>
    <row r="190" spans="1:22" s="12" customFormat="1" ht="27.6" x14ac:dyDescent="0.3">
      <c r="A190" s="22">
        <v>186</v>
      </c>
      <c r="B190" s="25" t="s">
        <v>747</v>
      </c>
      <c r="C190" s="25" t="s">
        <v>6</v>
      </c>
      <c r="D190" s="25" t="s">
        <v>6</v>
      </c>
      <c r="E190" s="351"/>
      <c r="F190" s="34" t="s">
        <v>61</v>
      </c>
      <c r="G190" s="355"/>
      <c r="H190" s="27">
        <v>3</v>
      </c>
      <c r="I190" s="21">
        <v>24535</v>
      </c>
      <c r="J190" s="21">
        <v>3189</v>
      </c>
      <c r="K190" s="21">
        <v>30000</v>
      </c>
      <c r="L190" s="21">
        <v>24535</v>
      </c>
      <c r="M190" s="21">
        <v>3189</v>
      </c>
      <c r="N190" s="21">
        <v>30000</v>
      </c>
      <c r="O190" s="20" t="s">
        <v>3</v>
      </c>
      <c r="P190" s="20" t="s">
        <v>2</v>
      </c>
      <c r="Q190" s="30" t="s">
        <v>1</v>
      </c>
      <c r="R190" s="315">
        <v>44986</v>
      </c>
      <c r="S190" s="29" t="s">
        <v>7</v>
      </c>
      <c r="T190" s="18"/>
      <c r="U190" s="18"/>
      <c r="V190" s="145"/>
    </row>
    <row r="191" spans="1:22" s="12" customFormat="1" ht="27.6" x14ac:dyDescent="0.3">
      <c r="A191" s="22">
        <v>187</v>
      </c>
      <c r="B191" s="25" t="s">
        <v>747</v>
      </c>
      <c r="C191" s="25" t="s">
        <v>6</v>
      </c>
      <c r="D191" s="25" t="s">
        <v>6</v>
      </c>
      <c r="E191" s="351"/>
      <c r="F191" s="34" t="s">
        <v>60</v>
      </c>
      <c r="G191" s="355"/>
      <c r="H191" s="27">
        <v>2</v>
      </c>
      <c r="I191" s="21">
        <v>87869</v>
      </c>
      <c r="J191" s="21">
        <v>11423</v>
      </c>
      <c r="K191" s="21">
        <v>100000</v>
      </c>
      <c r="L191" s="21">
        <v>87869</v>
      </c>
      <c r="M191" s="21">
        <v>11423</v>
      </c>
      <c r="N191" s="21">
        <v>100000</v>
      </c>
      <c r="O191" s="20" t="s">
        <v>3</v>
      </c>
      <c r="P191" s="20" t="s">
        <v>2</v>
      </c>
      <c r="Q191" s="30" t="s">
        <v>1</v>
      </c>
      <c r="R191" s="315">
        <v>44986</v>
      </c>
      <c r="S191" s="29" t="s">
        <v>7</v>
      </c>
      <c r="T191" s="18"/>
      <c r="U191" s="18"/>
      <c r="V191" s="145"/>
    </row>
    <row r="192" spans="1:22" s="12" customFormat="1" ht="27.6" x14ac:dyDescent="0.3">
      <c r="A192" s="22">
        <v>188</v>
      </c>
      <c r="B192" s="25" t="s">
        <v>747</v>
      </c>
      <c r="C192" s="25" t="s">
        <v>6</v>
      </c>
      <c r="D192" s="25" t="s">
        <v>6</v>
      </c>
      <c r="E192" s="351"/>
      <c r="F192" s="34" t="s">
        <v>59</v>
      </c>
      <c r="G192" s="355"/>
      <c r="H192" s="27">
        <v>2</v>
      </c>
      <c r="I192" s="21">
        <v>7286</v>
      </c>
      <c r="J192" s="21">
        <v>947</v>
      </c>
      <c r="K192" s="21">
        <v>10000</v>
      </c>
      <c r="L192" s="21">
        <v>7286</v>
      </c>
      <c r="M192" s="21">
        <v>947</v>
      </c>
      <c r="N192" s="21">
        <v>10000</v>
      </c>
      <c r="O192" s="20" t="s">
        <v>3</v>
      </c>
      <c r="P192" s="20" t="s">
        <v>2</v>
      </c>
      <c r="Q192" s="30" t="s">
        <v>1</v>
      </c>
      <c r="R192" s="315">
        <v>44986</v>
      </c>
      <c r="S192" s="29" t="s">
        <v>7</v>
      </c>
      <c r="T192" s="18"/>
      <c r="U192" s="18"/>
      <c r="V192" s="145"/>
    </row>
    <row r="193" spans="1:22" s="12" customFormat="1" ht="27.6" x14ac:dyDescent="0.3">
      <c r="A193" s="22">
        <v>189</v>
      </c>
      <c r="B193" s="25" t="s">
        <v>747</v>
      </c>
      <c r="C193" s="25" t="s">
        <v>6</v>
      </c>
      <c r="D193" s="25" t="s">
        <v>6</v>
      </c>
      <c r="E193" s="351"/>
      <c r="F193" s="34" t="s">
        <v>58</v>
      </c>
      <c r="G193" s="355"/>
      <c r="H193" s="27">
        <v>10</v>
      </c>
      <c r="I193" s="21">
        <v>126072</v>
      </c>
      <c r="J193" s="21">
        <v>16389</v>
      </c>
      <c r="K193" s="21">
        <v>145000</v>
      </c>
      <c r="L193" s="21">
        <v>126072</v>
      </c>
      <c r="M193" s="21">
        <v>16389</v>
      </c>
      <c r="N193" s="21">
        <v>145000</v>
      </c>
      <c r="O193" s="20" t="s">
        <v>3</v>
      </c>
      <c r="P193" s="20" t="s">
        <v>2</v>
      </c>
      <c r="Q193" s="30" t="s">
        <v>1</v>
      </c>
      <c r="R193" s="315">
        <v>44986</v>
      </c>
      <c r="S193" s="29" t="s">
        <v>7</v>
      </c>
      <c r="T193" s="18"/>
      <c r="U193" s="18"/>
      <c r="V193" s="145"/>
    </row>
    <row r="194" spans="1:22" s="12" customFormat="1" ht="27.6" x14ac:dyDescent="0.3">
      <c r="A194" s="22">
        <v>190</v>
      </c>
      <c r="B194" s="25" t="s">
        <v>747</v>
      </c>
      <c r="C194" s="25" t="s">
        <v>6</v>
      </c>
      <c r="D194" s="25" t="s">
        <v>6</v>
      </c>
      <c r="E194" s="351"/>
      <c r="F194" s="34" t="s">
        <v>57</v>
      </c>
      <c r="G194" s="355"/>
      <c r="H194" s="27">
        <v>3</v>
      </c>
      <c r="I194" s="21">
        <v>118780</v>
      </c>
      <c r="J194" s="21">
        <v>15441</v>
      </c>
      <c r="K194" s="21">
        <v>135000</v>
      </c>
      <c r="L194" s="21">
        <v>118780</v>
      </c>
      <c r="M194" s="21">
        <v>15441</v>
      </c>
      <c r="N194" s="21">
        <v>135000</v>
      </c>
      <c r="O194" s="20" t="s">
        <v>3</v>
      </c>
      <c r="P194" s="20" t="s">
        <v>2</v>
      </c>
      <c r="Q194" s="30" t="s">
        <v>1</v>
      </c>
      <c r="R194" s="315">
        <v>44986</v>
      </c>
      <c r="S194" s="29" t="s">
        <v>7</v>
      </c>
      <c r="T194" s="18"/>
      <c r="U194" s="18"/>
      <c r="V194" s="145"/>
    </row>
    <row r="195" spans="1:22" s="12" customFormat="1" ht="27.6" x14ac:dyDescent="0.3">
      <c r="A195" s="22">
        <v>191</v>
      </c>
      <c r="B195" s="25" t="s">
        <v>747</v>
      </c>
      <c r="C195" s="25" t="s">
        <v>6</v>
      </c>
      <c r="D195" s="25" t="s">
        <v>6</v>
      </c>
      <c r="E195" s="351"/>
      <c r="F195" s="34" t="s">
        <v>56</v>
      </c>
      <c r="G195" s="355"/>
      <c r="H195" s="27">
        <v>3</v>
      </c>
      <c r="I195" s="21">
        <v>122055</v>
      </c>
      <c r="J195" s="21">
        <v>15867</v>
      </c>
      <c r="K195" s="21">
        <v>140000</v>
      </c>
      <c r="L195" s="21">
        <v>122055</v>
      </c>
      <c r="M195" s="21">
        <v>15867</v>
      </c>
      <c r="N195" s="21">
        <v>140000</v>
      </c>
      <c r="O195" s="20" t="s">
        <v>3</v>
      </c>
      <c r="P195" s="20" t="s">
        <v>2</v>
      </c>
      <c r="Q195" s="30" t="s">
        <v>1</v>
      </c>
      <c r="R195" s="315">
        <v>44986</v>
      </c>
      <c r="S195" s="29" t="s">
        <v>7</v>
      </c>
      <c r="T195" s="18"/>
      <c r="U195" s="18"/>
      <c r="V195" s="145"/>
    </row>
    <row r="196" spans="1:22" s="12" customFormat="1" ht="27.6" x14ac:dyDescent="0.3">
      <c r="A196" s="22">
        <v>192</v>
      </c>
      <c r="B196" s="25" t="s">
        <v>747</v>
      </c>
      <c r="C196" s="25" t="s">
        <v>6</v>
      </c>
      <c r="D196" s="25" t="s">
        <v>6</v>
      </c>
      <c r="E196" s="351"/>
      <c r="F196" s="34" t="s">
        <v>55</v>
      </c>
      <c r="G196" s="355"/>
      <c r="H196" s="27">
        <v>3</v>
      </c>
      <c r="I196" s="21">
        <v>95110</v>
      </c>
      <c r="J196" s="21">
        <v>12364</v>
      </c>
      <c r="K196" s="21">
        <v>110000</v>
      </c>
      <c r="L196" s="21">
        <v>95110</v>
      </c>
      <c r="M196" s="21">
        <v>12364</v>
      </c>
      <c r="N196" s="21">
        <v>110000</v>
      </c>
      <c r="O196" s="20" t="s">
        <v>3</v>
      </c>
      <c r="P196" s="20" t="s">
        <v>2</v>
      </c>
      <c r="Q196" s="30" t="s">
        <v>1</v>
      </c>
      <c r="R196" s="315">
        <v>44986</v>
      </c>
      <c r="S196" s="29" t="s">
        <v>7</v>
      </c>
      <c r="T196" s="18"/>
      <c r="U196" s="18"/>
      <c r="V196" s="145"/>
    </row>
    <row r="197" spans="1:22" s="12" customFormat="1" ht="27.6" x14ac:dyDescent="0.3">
      <c r="A197" s="22">
        <v>193</v>
      </c>
      <c r="B197" s="25" t="s">
        <v>747</v>
      </c>
      <c r="C197" s="25" t="s">
        <v>6</v>
      </c>
      <c r="D197" s="25" t="s">
        <v>6</v>
      </c>
      <c r="E197" s="351"/>
      <c r="F197" s="34" t="s">
        <v>54</v>
      </c>
      <c r="G197" s="355"/>
      <c r="H197" s="27">
        <v>5</v>
      </c>
      <c r="I197" s="21">
        <v>68032</v>
      </c>
      <c r="J197" s="21">
        <v>8844</v>
      </c>
      <c r="K197" s="21">
        <v>80000</v>
      </c>
      <c r="L197" s="21">
        <v>68032</v>
      </c>
      <c r="M197" s="21">
        <v>8844</v>
      </c>
      <c r="N197" s="21">
        <v>80000</v>
      </c>
      <c r="O197" s="20" t="s">
        <v>3</v>
      </c>
      <c r="P197" s="20" t="s">
        <v>2</v>
      </c>
      <c r="Q197" s="30" t="s">
        <v>1</v>
      </c>
      <c r="R197" s="315">
        <v>44986</v>
      </c>
      <c r="S197" s="29" t="s">
        <v>7</v>
      </c>
      <c r="T197" s="18"/>
      <c r="U197" s="18"/>
      <c r="V197" s="145"/>
    </row>
    <row r="198" spans="1:22" s="12" customFormat="1" ht="27.6" x14ac:dyDescent="0.3">
      <c r="A198" s="22">
        <v>194</v>
      </c>
      <c r="B198" s="25" t="s">
        <v>747</v>
      </c>
      <c r="C198" s="25" t="s">
        <v>6</v>
      </c>
      <c r="D198" s="25" t="s">
        <v>6</v>
      </c>
      <c r="E198" s="351"/>
      <c r="F198" s="34" t="s">
        <v>53</v>
      </c>
      <c r="G198" s="355"/>
      <c r="H198" s="27">
        <v>6</v>
      </c>
      <c r="I198" s="21">
        <v>107420</v>
      </c>
      <c r="J198" s="21">
        <v>13965</v>
      </c>
      <c r="K198" s="21">
        <v>125000</v>
      </c>
      <c r="L198" s="21">
        <v>107420</v>
      </c>
      <c r="M198" s="21">
        <v>13965</v>
      </c>
      <c r="N198" s="21">
        <v>125000</v>
      </c>
      <c r="O198" s="20" t="s">
        <v>3</v>
      </c>
      <c r="P198" s="20" t="s">
        <v>2</v>
      </c>
      <c r="Q198" s="30" t="s">
        <v>1</v>
      </c>
      <c r="R198" s="315">
        <v>44986</v>
      </c>
      <c r="S198" s="29" t="s">
        <v>7</v>
      </c>
      <c r="T198" s="18"/>
      <c r="U198" s="18"/>
      <c r="V198" s="145"/>
    </row>
    <row r="199" spans="1:22" s="12" customFormat="1" ht="27.6" x14ac:dyDescent="0.3">
      <c r="A199" s="22">
        <v>195</v>
      </c>
      <c r="B199" s="25" t="s">
        <v>747</v>
      </c>
      <c r="C199" s="25" t="s">
        <v>6</v>
      </c>
      <c r="D199" s="25" t="s">
        <v>6</v>
      </c>
      <c r="E199" s="351"/>
      <c r="F199" s="34" t="s">
        <v>52</v>
      </c>
      <c r="G199" s="355"/>
      <c r="H199" s="27">
        <v>6</v>
      </c>
      <c r="I199" s="21">
        <v>91961</v>
      </c>
      <c r="J199" s="21">
        <v>11955</v>
      </c>
      <c r="K199" s="21">
        <v>105000</v>
      </c>
      <c r="L199" s="21">
        <v>91961</v>
      </c>
      <c r="M199" s="21">
        <v>11955</v>
      </c>
      <c r="N199" s="21">
        <v>105000</v>
      </c>
      <c r="O199" s="20" t="s">
        <v>3</v>
      </c>
      <c r="P199" s="20" t="s">
        <v>2</v>
      </c>
      <c r="Q199" s="30" t="s">
        <v>1</v>
      </c>
      <c r="R199" s="315">
        <v>44986</v>
      </c>
      <c r="S199" s="29" t="s">
        <v>7</v>
      </c>
      <c r="T199" s="18"/>
      <c r="U199" s="18"/>
      <c r="V199" s="145"/>
    </row>
    <row r="200" spans="1:22" s="12" customFormat="1" ht="27.6" x14ac:dyDescent="0.3">
      <c r="A200" s="22">
        <v>196</v>
      </c>
      <c r="B200" s="25" t="s">
        <v>747</v>
      </c>
      <c r="C200" s="25" t="s">
        <v>6</v>
      </c>
      <c r="D200" s="25" t="s">
        <v>6</v>
      </c>
      <c r="E200" s="351"/>
      <c r="F200" s="34" t="s">
        <v>51</v>
      </c>
      <c r="G200" s="355"/>
      <c r="H200" s="27">
        <v>5</v>
      </c>
      <c r="I200" s="21">
        <v>199308</v>
      </c>
      <c r="J200" s="21">
        <v>25910</v>
      </c>
      <c r="K200" s="21">
        <v>230000</v>
      </c>
      <c r="L200" s="21">
        <v>199308</v>
      </c>
      <c r="M200" s="21">
        <v>25910</v>
      </c>
      <c r="N200" s="21">
        <v>230000</v>
      </c>
      <c r="O200" s="20" t="s">
        <v>3</v>
      </c>
      <c r="P200" s="20" t="s">
        <v>2</v>
      </c>
      <c r="Q200" s="30" t="s">
        <v>1</v>
      </c>
      <c r="R200" s="315">
        <v>44986</v>
      </c>
      <c r="S200" s="29" t="s">
        <v>7</v>
      </c>
      <c r="T200" s="18"/>
      <c r="U200" s="18"/>
      <c r="V200" s="145"/>
    </row>
    <row r="201" spans="1:22" s="12" customFormat="1" ht="27.6" x14ac:dyDescent="0.3">
      <c r="A201" s="22">
        <v>197</v>
      </c>
      <c r="B201" s="25" t="s">
        <v>747</v>
      </c>
      <c r="C201" s="25" t="s">
        <v>6</v>
      </c>
      <c r="D201" s="25" t="s">
        <v>6</v>
      </c>
      <c r="E201" s="351"/>
      <c r="F201" s="34" t="s">
        <v>50</v>
      </c>
      <c r="G201" s="355"/>
      <c r="H201" s="27">
        <v>5</v>
      </c>
      <c r="I201" s="21">
        <v>39222</v>
      </c>
      <c r="J201" s="21">
        <v>5099</v>
      </c>
      <c r="K201" s="21">
        <v>45000</v>
      </c>
      <c r="L201" s="21">
        <v>39222</v>
      </c>
      <c r="M201" s="21">
        <v>5099</v>
      </c>
      <c r="N201" s="21">
        <v>45000</v>
      </c>
      <c r="O201" s="20" t="s">
        <v>3</v>
      </c>
      <c r="P201" s="20" t="s">
        <v>2</v>
      </c>
      <c r="Q201" s="30" t="s">
        <v>1</v>
      </c>
      <c r="R201" s="315">
        <v>44986</v>
      </c>
      <c r="S201" s="29" t="s">
        <v>7</v>
      </c>
      <c r="T201" s="18"/>
      <c r="U201" s="18"/>
      <c r="V201" s="145"/>
    </row>
    <row r="202" spans="1:22" s="12" customFormat="1" ht="27.6" x14ac:dyDescent="0.3">
      <c r="A202" s="22">
        <v>198</v>
      </c>
      <c r="B202" s="25" t="s">
        <v>747</v>
      </c>
      <c r="C202" s="25" t="s">
        <v>6</v>
      </c>
      <c r="D202" s="25" t="s">
        <v>6</v>
      </c>
      <c r="E202" s="351"/>
      <c r="F202" s="34" t="s">
        <v>49</v>
      </c>
      <c r="G202" s="355"/>
      <c r="H202" s="27">
        <v>30</v>
      </c>
      <c r="I202" s="21">
        <v>65628</v>
      </c>
      <c r="J202" s="21">
        <v>8532</v>
      </c>
      <c r="K202" s="21">
        <v>75000</v>
      </c>
      <c r="L202" s="21">
        <v>65628</v>
      </c>
      <c r="M202" s="21">
        <v>8532</v>
      </c>
      <c r="N202" s="21">
        <v>75000</v>
      </c>
      <c r="O202" s="20" t="s">
        <v>3</v>
      </c>
      <c r="P202" s="20" t="s">
        <v>2</v>
      </c>
      <c r="Q202" s="30" t="s">
        <v>1</v>
      </c>
      <c r="R202" s="315">
        <v>44986</v>
      </c>
      <c r="S202" s="29" t="s">
        <v>7</v>
      </c>
      <c r="T202" s="18"/>
      <c r="U202" s="18"/>
      <c r="V202" s="145"/>
    </row>
    <row r="203" spans="1:22" s="12" customFormat="1" ht="27.6" x14ac:dyDescent="0.3">
      <c r="A203" s="22">
        <v>199</v>
      </c>
      <c r="B203" s="25" t="s">
        <v>747</v>
      </c>
      <c r="C203" s="25" t="s">
        <v>6</v>
      </c>
      <c r="D203" s="25" t="s">
        <v>6</v>
      </c>
      <c r="E203" s="351"/>
      <c r="F203" s="34" t="s">
        <v>48</v>
      </c>
      <c r="G203" s="355"/>
      <c r="H203" s="27">
        <v>30</v>
      </c>
      <c r="I203" s="21">
        <v>41018</v>
      </c>
      <c r="J203" s="21">
        <v>5332</v>
      </c>
      <c r="K203" s="21">
        <v>50000</v>
      </c>
      <c r="L203" s="21">
        <v>41018</v>
      </c>
      <c r="M203" s="21">
        <v>5332</v>
      </c>
      <c r="N203" s="21">
        <v>50000</v>
      </c>
      <c r="O203" s="20" t="s">
        <v>3</v>
      </c>
      <c r="P203" s="20" t="s">
        <v>2</v>
      </c>
      <c r="Q203" s="30" t="s">
        <v>1</v>
      </c>
      <c r="R203" s="315">
        <v>44986</v>
      </c>
      <c r="S203" s="29" t="s">
        <v>7</v>
      </c>
      <c r="T203" s="18"/>
      <c r="U203" s="18"/>
      <c r="V203" s="145"/>
    </row>
    <row r="204" spans="1:22" s="12" customFormat="1" ht="27.6" x14ac:dyDescent="0.3">
      <c r="A204" s="22">
        <v>200</v>
      </c>
      <c r="B204" s="25" t="s">
        <v>747</v>
      </c>
      <c r="C204" s="25" t="s">
        <v>6</v>
      </c>
      <c r="D204" s="25" t="s">
        <v>6</v>
      </c>
      <c r="E204" s="351"/>
      <c r="F204" s="34" t="s">
        <v>47</v>
      </c>
      <c r="G204" s="355"/>
      <c r="H204" s="27">
        <v>11</v>
      </c>
      <c r="I204" s="21">
        <v>899149</v>
      </c>
      <c r="J204" s="21">
        <v>116889</v>
      </c>
      <c r="K204" s="21">
        <v>1020000</v>
      </c>
      <c r="L204" s="21">
        <v>899149</v>
      </c>
      <c r="M204" s="21">
        <v>116889</v>
      </c>
      <c r="N204" s="21">
        <v>1020000</v>
      </c>
      <c r="O204" s="20" t="s">
        <v>3</v>
      </c>
      <c r="P204" s="20" t="s">
        <v>2</v>
      </c>
      <c r="Q204" s="30" t="s">
        <v>1</v>
      </c>
      <c r="R204" s="315">
        <v>44986</v>
      </c>
      <c r="S204" s="29" t="s">
        <v>7</v>
      </c>
      <c r="T204" s="18"/>
      <c r="U204" s="18"/>
      <c r="V204" s="145"/>
    </row>
    <row r="205" spans="1:22" s="12" customFormat="1" ht="27.6" x14ac:dyDescent="0.3">
      <c r="A205" s="22">
        <v>201</v>
      </c>
      <c r="B205" s="25" t="s">
        <v>747</v>
      </c>
      <c r="C205" s="25" t="s">
        <v>6</v>
      </c>
      <c r="D205" s="25" t="s">
        <v>6</v>
      </c>
      <c r="E205" s="351"/>
      <c r="F205" s="34" t="s">
        <v>46</v>
      </c>
      <c r="G205" s="355"/>
      <c r="H205" s="27">
        <v>19</v>
      </c>
      <c r="I205" s="21">
        <v>342084</v>
      </c>
      <c r="J205" s="21">
        <v>44471</v>
      </c>
      <c r="K205" s="21">
        <v>390000</v>
      </c>
      <c r="L205" s="21">
        <v>342084</v>
      </c>
      <c r="M205" s="21">
        <v>44471</v>
      </c>
      <c r="N205" s="21">
        <v>390000</v>
      </c>
      <c r="O205" s="20" t="s">
        <v>3</v>
      </c>
      <c r="P205" s="20" t="s">
        <v>2</v>
      </c>
      <c r="Q205" s="30" t="s">
        <v>1</v>
      </c>
      <c r="R205" s="315">
        <v>44986</v>
      </c>
      <c r="S205" s="29" t="s">
        <v>7</v>
      </c>
      <c r="T205" s="18"/>
      <c r="U205" s="18"/>
      <c r="V205" s="145"/>
    </row>
    <row r="206" spans="1:22" s="12" customFormat="1" ht="27.6" x14ac:dyDescent="0.3">
      <c r="A206" s="22">
        <v>202</v>
      </c>
      <c r="B206" s="25" t="s">
        <v>747</v>
      </c>
      <c r="C206" s="25" t="s">
        <v>6</v>
      </c>
      <c r="D206" s="25" t="s">
        <v>6</v>
      </c>
      <c r="E206" s="351"/>
      <c r="F206" s="34" t="s">
        <v>45</v>
      </c>
      <c r="G206" s="355"/>
      <c r="H206" s="27">
        <v>2</v>
      </c>
      <c r="I206" s="21">
        <v>54384</v>
      </c>
      <c r="J206" s="21">
        <v>7070</v>
      </c>
      <c r="K206" s="21">
        <v>65000</v>
      </c>
      <c r="L206" s="21">
        <v>54384</v>
      </c>
      <c r="M206" s="21">
        <v>7070</v>
      </c>
      <c r="N206" s="21">
        <v>65000</v>
      </c>
      <c r="O206" s="20" t="s">
        <v>3</v>
      </c>
      <c r="P206" s="20" t="s">
        <v>2</v>
      </c>
      <c r="Q206" s="30" t="s">
        <v>1</v>
      </c>
      <c r="R206" s="315">
        <v>44986</v>
      </c>
      <c r="S206" s="29" t="s">
        <v>7</v>
      </c>
      <c r="T206" s="18"/>
      <c r="U206" s="18"/>
      <c r="V206" s="145"/>
    </row>
    <row r="207" spans="1:22" s="12" customFormat="1" ht="27.6" x14ac:dyDescent="0.3">
      <c r="A207" s="22">
        <v>203</v>
      </c>
      <c r="B207" s="25" t="s">
        <v>747</v>
      </c>
      <c r="C207" s="25" t="s">
        <v>6</v>
      </c>
      <c r="D207" s="25" t="s">
        <v>6</v>
      </c>
      <c r="E207" s="351"/>
      <c r="F207" s="34" t="s">
        <v>44</v>
      </c>
      <c r="G207" s="355"/>
      <c r="H207" s="27">
        <v>14</v>
      </c>
      <c r="I207" s="21">
        <v>1317670</v>
      </c>
      <c r="J207" s="21">
        <v>171301</v>
      </c>
      <c r="K207" s="21">
        <v>1490000</v>
      </c>
      <c r="L207" s="21">
        <v>1317670</v>
      </c>
      <c r="M207" s="21">
        <v>171301</v>
      </c>
      <c r="N207" s="21">
        <v>1490000</v>
      </c>
      <c r="O207" s="20" t="s">
        <v>3</v>
      </c>
      <c r="P207" s="20" t="s">
        <v>2</v>
      </c>
      <c r="Q207" s="30" t="s">
        <v>1</v>
      </c>
      <c r="R207" s="315">
        <v>44986</v>
      </c>
      <c r="S207" s="29" t="s">
        <v>7</v>
      </c>
      <c r="T207" s="18"/>
      <c r="U207" s="18"/>
      <c r="V207" s="145"/>
    </row>
    <row r="208" spans="1:22" s="12" customFormat="1" ht="27.6" x14ac:dyDescent="0.3">
      <c r="A208" s="22">
        <v>204</v>
      </c>
      <c r="B208" s="25" t="s">
        <v>747</v>
      </c>
      <c r="C208" s="25" t="s">
        <v>6</v>
      </c>
      <c r="D208" s="25" t="s">
        <v>6</v>
      </c>
      <c r="E208" s="351"/>
      <c r="F208" s="34" t="s">
        <v>43</v>
      </c>
      <c r="G208" s="355"/>
      <c r="H208" s="27">
        <v>11</v>
      </c>
      <c r="I208" s="21">
        <v>335935</v>
      </c>
      <c r="J208" s="21">
        <v>43671</v>
      </c>
      <c r="K208" s="21">
        <v>380000</v>
      </c>
      <c r="L208" s="21">
        <v>335935</v>
      </c>
      <c r="M208" s="21">
        <v>43671</v>
      </c>
      <c r="N208" s="21">
        <v>380000</v>
      </c>
      <c r="O208" s="20" t="s">
        <v>3</v>
      </c>
      <c r="P208" s="20" t="s">
        <v>2</v>
      </c>
      <c r="Q208" s="30" t="s">
        <v>1</v>
      </c>
      <c r="R208" s="315">
        <v>44986</v>
      </c>
      <c r="S208" s="29" t="s">
        <v>7</v>
      </c>
      <c r="T208" s="18"/>
      <c r="U208" s="18"/>
      <c r="V208" s="145"/>
    </row>
    <row r="209" spans="1:22" s="12" customFormat="1" ht="27.6" x14ac:dyDescent="0.3">
      <c r="A209" s="22">
        <v>205</v>
      </c>
      <c r="B209" s="25" t="s">
        <v>747</v>
      </c>
      <c r="C209" s="25" t="s">
        <v>6</v>
      </c>
      <c r="D209" s="25" t="s">
        <v>6</v>
      </c>
      <c r="E209" s="351"/>
      <c r="F209" s="34" t="s">
        <v>42</v>
      </c>
      <c r="G209" s="355"/>
      <c r="H209" s="27">
        <v>7</v>
      </c>
      <c r="I209" s="21">
        <v>124517</v>
      </c>
      <c r="J209" s="21">
        <v>16187</v>
      </c>
      <c r="K209" s="21">
        <v>145000</v>
      </c>
      <c r="L209" s="21">
        <v>124517</v>
      </c>
      <c r="M209" s="21">
        <v>16187</v>
      </c>
      <c r="N209" s="21">
        <v>145000</v>
      </c>
      <c r="O209" s="20" t="s">
        <v>3</v>
      </c>
      <c r="P209" s="20" t="s">
        <v>2</v>
      </c>
      <c r="Q209" s="30" t="s">
        <v>1</v>
      </c>
      <c r="R209" s="315">
        <v>44986</v>
      </c>
      <c r="S209" s="29" t="s">
        <v>7</v>
      </c>
      <c r="T209" s="18"/>
      <c r="U209" s="18"/>
      <c r="V209" s="145"/>
    </row>
    <row r="210" spans="1:22" s="12" customFormat="1" ht="27.6" x14ac:dyDescent="0.3">
      <c r="A210" s="22">
        <v>206</v>
      </c>
      <c r="B210" s="25" t="s">
        <v>747</v>
      </c>
      <c r="C210" s="25" t="s">
        <v>6</v>
      </c>
      <c r="D210" s="25" t="s">
        <v>6</v>
      </c>
      <c r="E210" s="351"/>
      <c r="F210" s="34" t="s">
        <v>41</v>
      </c>
      <c r="G210" s="355"/>
      <c r="H210" s="27">
        <v>4</v>
      </c>
      <c r="I210" s="21">
        <v>171351</v>
      </c>
      <c r="J210" s="21">
        <v>22276</v>
      </c>
      <c r="K210" s="21">
        <v>195000</v>
      </c>
      <c r="L210" s="21">
        <v>171351</v>
      </c>
      <c r="M210" s="21">
        <v>22276</v>
      </c>
      <c r="N210" s="21">
        <v>195000</v>
      </c>
      <c r="O210" s="20" t="s">
        <v>3</v>
      </c>
      <c r="P210" s="20" t="s">
        <v>2</v>
      </c>
      <c r="Q210" s="30" t="s">
        <v>1</v>
      </c>
      <c r="R210" s="315">
        <v>44986</v>
      </c>
      <c r="S210" s="29" t="s">
        <v>7</v>
      </c>
      <c r="T210" s="18"/>
      <c r="U210" s="18"/>
      <c r="V210" s="145"/>
    </row>
    <row r="211" spans="1:22" s="12" customFormat="1" ht="42" x14ac:dyDescent="0.3">
      <c r="A211" s="22">
        <v>207</v>
      </c>
      <c r="B211" s="25" t="s">
        <v>747</v>
      </c>
      <c r="C211" s="25" t="s">
        <v>6</v>
      </c>
      <c r="D211" s="25" t="s">
        <v>6</v>
      </c>
      <c r="E211" s="351"/>
      <c r="F211" s="34" t="s">
        <v>40</v>
      </c>
      <c r="G211" s="355"/>
      <c r="H211" s="27">
        <v>14</v>
      </c>
      <c r="I211" s="21">
        <v>349397</v>
      </c>
      <c r="J211" s="21">
        <v>45421</v>
      </c>
      <c r="K211" s="21">
        <v>395000</v>
      </c>
      <c r="L211" s="21">
        <v>349397</v>
      </c>
      <c r="M211" s="21">
        <v>45421</v>
      </c>
      <c r="N211" s="21">
        <v>395000</v>
      </c>
      <c r="O211" s="20" t="s">
        <v>3</v>
      </c>
      <c r="P211" s="20" t="s">
        <v>2</v>
      </c>
      <c r="Q211" s="30" t="s">
        <v>1</v>
      </c>
      <c r="R211" s="315">
        <v>44986</v>
      </c>
      <c r="S211" s="29" t="s">
        <v>7</v>
      </c>
      <c r="T211" s="18"/>
      <c r="U211" s="33" t="s">
        <v>39</v>
      </c>
      <c r="V211" s="145"/>
    </row>
    <row r="212" spans="1:22" s="12" customFormat="1" ht="27.6" x14ac:dyDescent="0.3">
      <c r="A212" s="22">
        <v>208</v>
      </c>
      <c r="B212" s="25" t="s">
        <v>747</v>
      </c>
      <c r="C212" s="25" t="s">
        <v>6</v>
      </c>
      <c r="D212" s="25" t="s">
        <v>6</v>
      </c>
      <c r="E212" s="351"/>
      <c r="F212" s="28" t="s">
        <v>38</v>
      </c>
      <c r="G212" s="355"/>
      <c r="H212" s="31">
        <v>4</v>
      </c>
      <c r="I212" s="21">
        <v>82936</v>
      </c>
      <c r="J212" s="21">
        <v>10782</v>
      </c>
      <c r="K212" s="21">
        <v>95000</v>
      </c>
      <c r="L212" s="21">
        <v>82936</v>
      </c>
      <c r="M212" s="21">
        <v>10782</v>
      </c>
      <c r="N212" s="21">
        <v>95000</v>
      </c>
      <c r="O212" s="20" t="s">
        <v>3</v>
      </c>
      <c r="P212" s="20" t="s">
        <v>2</v>
      </c>
      <c r="Q212" s="30" t="s">
        <v>1</v>
      </c>
      <c r="R212" s="315">
        <v>44986</v>
      </c>
      <c r="S212" s="29" t="s">
        <v>7</v>
      </c>
      <c r="T212" s="18"/>
      <c r="U212" s="18"/>
      <c r="V212" s="145"/>
    </row>
    <row r="213" spans="1:22" s="12" customFormat="1" ht="27.6" x14ac:dyDescent="0.3">
      <c r="A213" s="22">
        <v>209</v>
      </c>
      <c r="B213" s="25" t="s">
        <v>747</v>
      </c>
      <c r="C213" s="25" t="s">
        <v>6</v>
      </c>
      <c r="D213" s="25" t="s">
        <v>6</v>
      </c>
      <c r="E213" s="351"/>
      <c r="F213" s="28" t="s">
        <v>37</v>
      </c>
      <c r="G213" s="355"/>
      <c r="H213" s="31">
        <v>4</v>
      </c>
      <c r="I213" s="21">
        <v>58504</v>
      </c>
      <c r="J213" s="21">
        <v>7605</v>
      </c>
      <c r="K213" s="21">
        <v>70000</v>
      </c>
      <c r="L213" s="21">
        <v>58504</v>
      </c>
      <c r="M213" s="21">
        <v>7605</v>
      </c>
      <c r="N213" s="21">
        <v>70000</v>
      </c>
      <c r="O213" s="20" t="s">
        <v>3</v>
      </c>
      <c r="P213" s="20" t="s">
        <v>2</v>
      </c>
      <c r="Q213" s="30" t="s">
        <v>1</v>
      </c>
      <c r="R213" s="315">
        <v>44986</v>
      </c>
      <c r="S213" s="29" t="s">
        <v>7</v>
      </c>
      <c r="T213" s="18"/>
      <c r="U213" s="18"/>
      <c r="V213" s="145"/>
    </row>
    <row r="214" spans="1:22" s="12" customFormat="1" ht="27.6" x14ac:dyDescent="0.3">
      <c r="A214" s="22">
        <v>210</v>
      </c>
      <c r="B214" s="25" t="s">
        <v>747</v>
      </c>
      <c r="C214" s="25" t="s">
        <v>6</v>
      </c>
      <c r="D214" s="25" t="s">
        <v>6</v>
      </c>
      <c r="E214" s="351"/>
      <c r="F214" s="28" t="s">
        <v>36</v>
      </c>
      <c r="G214" s="355"/>
      <c r="H214" s="31">
        <v>4</v>
      </c>
      <c r="I214" s="21">
        <v>39799</v>
      </c>
      <c r="J214" s="21">
        <v>5174</v>
      </c>
      <c r="K214" s="21">
        <v>45000</v>
      </c>
      <c r="L214" s="21">
        <v>39799</v>
      </c>
      <c r="M214" s="21">
        <v>5174</v>
      </c>
      <c r="N214" s="21">
        <v>45000</v>
      </c>
      <c r="O214" s="20" t="s">
        <v>3</v>
      </c>
      <c r="P214" s="20" t="s">
        <v>2</v>
      </c>
      <c r="Q214" s="30" t="s">
        <v>1</v>
      </c>
      <c r="R214" s="315">
        <v>44986</v>
      </c>
      <c r="S214" s="29" t="s">
        <v>7</v>
      </c>
      <c r="T214" s="18"/>
      <c r="U214" s="18"/>
      <c r="V214" s="145"/>
    </row>
    <row r="215" spans="1:22" s="12" customFormat="1" ht="27.6" x14ac:dyDescent="0.3">
      <c r="A215" s="22">
        <v>211</v>
      </c>
      <c r="B215" s="25" t="s">
        <v>747</v>
      </c>
      <c r="C215" s="25" t="s">
        <v>6</v>
      </c>
      <c r="D215" s="25" t="s">
        <v>6</v>
      </c>
      <c r="E215" s="351"/>
      <c r="F215" s="28" t="s">
        <v>35</v>
      </c>
      <c r="G215" s="355"/>
      <c r="H215" s="31">
        <v>4</v>
      </c>
      <c r="I215" s="21">
        <v>53189</v>
      </c>
      <c r="J215" s="21">
        <v>6915</v>
      </c>
      <c r="K215" s="21">
        <v>65000</v>
      </c>
      <c r="L215" s="21">
        <v>53189</v>
      </c>
      <c r="M215" s="21">
        <v>6915</v>
      </c>
      <c r="N215" s="21">
        <v>65000</v>
      </c>
      <c r="O215" s="20" t="s">
        <v>3</v>
      </c>
      <c r="P215" s="20" t="s">
        <v>2</v>
      </c>
      <c r="Q215" s="30" t="s">
        <v>1</v>
      </c>
      <c r="R215" s="315">
        <v>44986</v>
      </c>
      <c r="S215" s="29" t="s">
        <v>7</v>
      </c>
      <c r="T215" s="18"/>
      <c r="U215" s="18"/>
      <c r="V215" s="145"/>
    </row>
    <row r="216" spans="1:22" s="12" customFormat="1" ht="27.6" x14ac:dyDescent="0.3">
      <c r="A216" s="22">
        <v>212</v>
      </c>
      <c r="B216" s="25" t="s">
        <v>747</v>
      </c>
      <c r="C216" s="25" t="s">
        <v>6</v>
      </c>
      <c r="D216" s="25" t="s">
        <v>6</v>
      </c>
      <c r="E216" s="351"/>
      <c r="F216" s="28" t="s">
        <v>34</v>
      </c>
      <c r="G216" s="355"/>
      <c r="H216" s="31">
        <v>4</v>
      </c>
      <c r="I216" s="21">
        <v>56459</v>
      </c>
      <c r="J216" s="21">
        <v>6950</v>
      </c>
      <c r="K216" s="21">
        <v>65000</v>
      </c>
      <c r="L216" s="21">
        <v>53313</v>
      </c>
      <c r="M216" s="21">
        <v>6930</v>
      </c>
      <c r="N216" s="21">
        <v>65000</v>
      </c>
      <c r="O216" s="20" t="s">
        <v>3</v>
      </c>
      <c r="P216" s="20" t="s">
        <v>2</v>
      </c>
      <c r="Q216" s="30" t="s">
        <v>1</v>
      </c>
      <c r="R216" s="315">
        <v>44986</v>
      </c>
      <c r="S216" s="29" t="s">
        <v>7</v>
      </c>
      <c r="T216" s="18"/>
      <c r="U216" s="18"/>
      <c r="V216" s="145"/>
    </row>
    <row r="217" spans="1:22" s="12" customFormat="1" ht="27.6" x14ac:dyDescent="0.3">
      <c r="A217" s="22">
        <v>213</v>
      </c>
      <c r="B217" s="25" t="s">
        <v>747</v>
      </c>
      <c r="C217" s="25" t="s">
        <v>6</v>
      </c>
      <c r="D217" s="25" t="s">
        <v>6</v>
      </c>
      <c r="E217" s="351"/>
      <c r="F217" s="28" t="s">
        <v>33</v>
      </c>
      <c r="G217" s="355"/>
      <c r="H217" s="31">
        <v>2</v>
      </c>
      <c r="I217" s="21">
        <v>218278</v>
      </c>
      <c r="J217" s="21">
        <v>28376</v>
      </c>
      <c r="K217" s="21">
        <v>250000</v>
      </c>
      <c r="L217" s="21">
        <v>218278</v>
      </c>
      <c r="M217" s="21">
        <v>28376</v>
      </c>
      <c r="N217" s="21">
        <v>250000</v>
      </c>
      <c r="O217" s="20" t="s">
        <v>3</v>
      </c>
      <c r="P217" s="20" t="s">
        <v>2</v>
      </c>
      <c r="Q217" s="30" t="s">
        <v>1</v>
      </c>
      <c r="R217" s="315">
        <v>44986</v>
      </c>
      <c r="S217" s="29" t="s">
        <v>7</v>
      </c>
      <c r="T217" s="18"/>
      <c r="U217" s="18"/>
      <c r="V217" s="145"/>
    </row>
    <row r="218" spans="1:22" s="12" customFormat="1" ht="27.6" x14ac:dyDescent="0.3">
      <c r="A218" s="22">
        <v>214</v>
      </c>
      <c r="B218" s="25" t="s">
        <v>747</v>
      </c>
      <c r="C218" s="25" t="s">
        <v>6</v>
      </c>
      <c r="D218" s="25" t="s">
        <v>6</v>
      </c>
      <c r="E218" s="351"/>
      <c r="F218" s="28" t="s">
        <v>32</v>
      </c>
      <c r="G218" s="355"/>
      <c r="H218" s="31">
        <v>5</v>
      </c>
      <c r="I218" s="21">
        <v>43260</v>
      </c>
      <c r="J218" s="21">
        <v>5624</v>
      </c>
      <c r="K218" s="21">
        <v>50000</v>
      </c>
      <c r="L218" s="21">
        <v>43260</v>
      </c>
      <c r="M218" s="21">
        <v>5624</v>
      </c>
      <c r="N218" s="21">
        <v>50000</v>
      </c>
      <c r="O218" s="20" t="s">
        <v>3</v>
      </c>
      <c r="P218" s="20" t="s">
        <v>2</v>
      </c>
      <c r="Q218" s="30" t="s">
        <v>1</v>
      </c>
      <c r="R218" s="315">
        <v>44986</v>
      </c>
      <c r="S218" s="29" t="s">
        <v>7</v>
      </c>
      <c r="T218" s="18"/>
      <c r="U218" s="18"/>
      <c r="V218" s="145"/>
    </row>
    <row r="219" spans="1:22" s="12" customFormat="1" ht="27.6" x14ac:dyDescent="0.3">
      <c r="A219" s="22">
        <v>215</v>
      </c>
      <c r="B219" s="25" t="s">
        <v>747</v>
      </c>
      <c r="C219" s="25" t="s">
        <v>6</v>
      </c>
      <c r="D219" s="25" t="s">
        <v>6</v>
      </c>
      <c r="E219" s="351"/>
      <c r="F219" s="28" t="s">
        <v>31</v>
      </c>
      <c r="G219" s="355"/>
      <c r="H219" s="31">
        <v>4</v>
      </c>
      <c r="I219" s="21">
        <v>72182</v>
      </c>
      <c r="J219" s="21">
        <v>9384</v>
      </c>
      <c r="K219" s="21">
        <v>85000</v>
      </c>
      <c r="L219" s="21">
        <v>72182</v>
      </c>
      <c r="M219" s="21">
        <v>9384</v>
      </c>
      <c r="N219" s="21">
        <v>85000</v>
      </c>
      <c r="O219" s="20" t="s">
        <v>3</v>
      </c>
      <c r="P219" s="20" t="s">
        <v>2</v>
      </c>
      <c r="Q219" s="30" t="s">
        <v>1</v>
      </c>
      <c r="R219" s="315">
        <v>44986</v>
      </c>
      <c r="S219" s="29" t="s">
        <v>7</v>
      </c>
      <c r="T219" s="18"/>
      <c r="U219" s="18"/>
      <c r="V219" s="145"/>
    </row>
    <row r="220" spans="1:22" s="12" customFormat="1" ht="27.6" x14ac:dyDescent="0.3">
      <c r="A220" s="22">
        <v>216</v>
      </c>
      <c r="B220" s="25" t="s">
        <v>747</v>
      </c>
      <c r="C220" s="25" t="s">
        <v>6</v>
      </c>
      <c r="D220" s="25" t="s">
        <v>6</v>
      </c>
      <c r="E220" s="351"/>
      <c r="F220" s="28" t="s">
        <v>30</v>
      </c>
      <c r="G220" s="355"/>
      <c r="H220" s="31">
        <v>4</v>
      </c>
      <c r="I220" s="21">
        <v>22578</v>
      </c>
      <c r="J220" s="21">
        <v>2935</v>
      </c>
      <c r="K220" s="21">
        <v>30000</v>
      </c>
      <c r="L220" s="21">
        <v>22578</v>
      </c>
      <c r="M220" s="21">
        <v>2935</v>
      </c>
      <c r="N220" s="21">
        <v>30000</v>
      </c>
      <c r="O220" s="20" t="s">
        <v>3</v>
      </c>
      <c r="P220" s="20" t="s">
        <v>2</v>
      </c>
      <c r="Q220" s="30" t="s">
        <v>1</v>
      </c>
      <c r="R220" s="315">
        <v>44986</v>
      </c>
      <c r="S220" s="29" t="s">
        <v>7</v>
      </c>
      <c r="T220" s="18"/>
      <c r="U220" s="18"/>
      <c r="V220" s="145"/>
    </row>
    <row r="221" spans="1:22" s="12" customFormat="1" ht="27.6" x14ac:dyDescent="0.3">
      <c r="A221" s="22">
        <v>217</v>
      </c>
      <c r="B221" s="25" t="s">
        <v>747</v>
      </c>
      <c r="C221" s="25" t="s">
        <v>6</v>
      </c>
      <c r="D221" s="25" t="s">
        <v>6</v>
      </c>
      <c r="E221" s="351"/>
      <c r="F221" s="28" t="s">
        <v>29</v>
      </c>
      <c r="G221" s="355"/>
      <c r="H221" s="31">
        <v>4</v>
      </c>
      <c r="I221" s="21">
        <v>28181</v>
      </c>
      <c r="J221" s="21">
        <v>3664</v>
      </c>
      <c r="K221" s="21">
        <v>35000</v>
      </c>
      <c r="L221" s="21">
        <v>28181</v>
      </c>
      <c r="M221" s="21">
        <v>3664</v>
      </c>
      <c r="N221" s="21">
        <v>35000</v>
      </c>
      <c r="O221" s="20" t="s">
        <v>3</v>
      </c>
      <c r="P221" s="20" t="s">
        <v>2</v>
      </c>
      <c r="Q221" s="30" t="s">
        <v>1</v>
      </c>
      <c r="R221" s="315">
        <v>44986</v>
      </c>
      <c r="S221" s="29" t="s">
        <v>7</v>
      </c>
      <c r="T221" s="18"/>
      <c r="U221" s="18"/>
      <c r="V221" s="145"/>
    </row>
    <row r="222" spans="1:22" s="12" customFormat="1" ht="27.6" x14ac:dyDescent="0.3">
      <c r="A222" s="22">
        <v>218</v>
      </c>
      <c r="B222" s="25" t="s">
        <v>747</v>
      </c>
      <c r="C222" s="25" t="s">
        <v>6</v>
      </c>
      <c r="D222" s="25" t="s">
        <v>6</v>
      </c>
      <c r="E222" s="351"/>
      <c r="F222" s="28" t="s">
        <v>28</v>
      </c>
      <c r="G222" s="355"/>
      <c r="H222" s="31">
        <v>4</v>
      </c>
      <c r="I222" s="21">
        <v>61100</v>
      </c>
      <c r="J222" s="21">
        <v>7943</v>
      </c>
      <c r="K222" s="21">
        <v>70000</v>
      </c>
      <c r="L222" s="21">
        <v>61100</v>
      </c>
      <c r="M222" s="21">
        <v>7943</v>
      </c>
      <c r="N222" s="21">
        <v>70000</v>
      </c>
      <c r="O222" s="20" t="s">
        <v>3</v>
      </c>
      <c r="P222" s="20" t="s">
        <v>2</v>
      </c>
      <c r="Q222" s="30" t="s">
        <v>1</v>
      </c>
      <c r="R222" s="315">
        <v>44986</v>
      </c>
      <c r="S222" s="29" t="s">
        <v>7</v>
      </c>
      <c r="T222" s="18"/>
      <c r="U222" s="18"/>
      <c r="V222" s="145"/>
    </row>
    <row r="223" spans="1:22" s="12" customFormat="1" ht="27.6" x14ac:dyDescent="0.3">
      <c r="A223" s="22">
        <v>219</v>
      </c>
      <c r="B223" s="25" t="s">
        <v>747</v>
      </c>
      <c r="C223" s="25" t="s">
        <v>6</v>
      </c>
      <c r="D223" s="25" t="s">
        <v>6</v>
      </c>
      <c r="E223" s="351"/>
      <c r="F223" s="28" t="s">
        <v>27</v>
      </c>
      <c r="G223" s="355"/>
      <c r="H223" s="31">
        <v>4</v>
      </c>
      <c r="I223" s="21">
        <v>89569</v>
      </c>
      <c r="J223" s="21">
        <v>11644</v>
      </c>
      <c r="K223" s="21">
        <v>105000</v>
      </c>
      <c r="L223" s="21">
        <v>89569</v>
      </c>
      <c r="M223" s="21">
        <v>11644</v>
      </c>
      <c r="N223" s="21">
        <v>105000</v>
      </c>
      <c r="O223" s="20" t="s">
        <v>3</v>
      </c>
      <c r="P223" s="20" t="s">
        <v>2</v>
      </c>
      <c r="Q223" s="30" t="s">
        <v>1</v>
      </c>
      <c r="R223" s="315">
        <v>44986</v>
      </c>
      <c r="S223" s="29" t="s">
        <v>7</v>
      </c>
      <c r="T223" s="18"/>
      <c r="U223" s="18"/>
      <c r="V223" s="145"/>
    </row>
    <row r="224" spans="1:22" s="12" customFormat="1" ht="27.6" x14ac:dyDescent="0.3">
      <c r="A224" s="22">
        <v>220</v>
      </c>
      <c r="B224" s="25" t="s">
        <v>747</v>
      </c>
      <c r="C224" s="25" t="s">
        <v>6</v>
      </c>
      <c r="D224" s="25" t="s">
        <v>6</v>
      </c>
      <c r="E224" s="351"/>
      <c r="F224" s="28" t="s">
        <v>26</v>
      </c>
      <c r="G224" s="355"/>
      <c r="H224" s="31">
        <v>5</v>
      </c>
      <c r="I224" s="21">
        <v>227373</v>
      </c>
      <c r="J224" s="21">
        <v>29558</v>
      </c>
      <c r="K224" s="21">
        <v>260000</v>
      </c>
      <c r="L224" s="21">
        <v>227373</v>
      </c>
      <c r="M224" s="21">
        <v>29558</v>
      </c>
      <c r="N224" s="21">
        <v>260000</v>
      </c>
      <c r="O224" s="20" t="s">
        <v>3</v>
      </c>
      <c r="P224" s="20" t="s">
        <v>2</v>
      </c>
      <c r="Q224" s="30" t="s">
        <v>1</v>
      </c>
      <c r="R224" s="315">
        <v>44986</v>
      </c>
      <c r="S224" s="29" t="s">
        <v>7</v>
      </c>
      <c r="T224" s="18"/>
      <c r="U224" s="18"/>
      <c r="V224" s="145"/>
    </row>
    <row r="225" spans="1:22" s="12" customFormat="1" ht="27.6" x14ac:dyDescent="0.3">
      <c r="A225" s="22">
        <v>221</v>
      </c>
      <c r="B225" s="25" t="s">
        <v>747</v>
      </c>
      <c r="C225" s="25" t="s">
        <v>6</v>
      </c>
      <c r="D225" s="25" t="s">
        <v>6</v>
      </c>
      <c r="E225" s="351"/>
      <c r="F225" s="28" t="s">
        <v>25</v>
      </c>
      <c r="G225" s="355"/>
      <c r="H225" s="31">
        <v>7</v>
      </c>
      <c r="I225" s="21">
        <v>16749</v>
      </c>
      <c r="J225" s="21">
        <v>2177</v>
      </c>
      <c r="K225" s="21">
        <v>20000</v>
      </c>
      <c r="L225" s="21">
        <v>16749</v>
      </c>
      <c r="M225" s="21">
        <v>2177</v>
      </c>
      <c r="N225" s="21">
        <v>20000</v>
      </c>
      <c r="O225" s="20" t="s">
        <v>3</v>
      </c>
      <c r="P225" s="20" t="s">
        <v>2</v>
      </c>
      <c r="Q225" s="30" t="s">
        <v>1</v>
      </c>
      <c r="R225" s="315">
        <v>44986</v>
      </c>
      <c r="S225" s="29" t="s">
        <v>7</v>
      </c>
      <c r="T225" s="18"/>
      <c r="U225" s="18"/>
      <c r="V225" s="145"/>
    </row>
    <row r="226" spans="1:22" s="12" customFormat="1" ht="27.6" x14ac:dyDescent="0.3">
      <c r="A226" s="22">
        <v>222</v>
      </c>
      <c r="B226" s="25" t="s">
        <v>747</v>
      </c>
      <c r="C226" s="25" t="s">
        <v>6</v>
      </c>
      <c r="D226" s="25" t="s">
        <v>6</v>
      </c>
      <c r="E226" s="351"/>
      <c r="F226" s="28" t="s">
        <v>24</v>
      </c>
      <c r="G226" s="355"/>
      <c r="H226" s="31">
        <v>4</v>
      </c>
      <c r="I226" s="21">
        <v>5013</v>
      </c>
      <c r="J226" s="21">
        <v>652</v>
      </c>
      <c r="K226" s="21">
        <v>10000</v>
      </c>
      <c r="L226" s="21">
        <v>5013</v>
      </c>
      <c r="M226" s="21">
        <v>652</v>
      </c>
      <c r="N226" s="21">
        <v>10000</v>
      </c>
      <c r="O226" s="20" t="s">
        <v>3</v>
      </c>
      <c r="P226" s="20" t="s">
        <v>2</v>
      </c>
      <c r="Q226" s="30" t="s">
        <v>1</v>
      </c>
      <c r="R226" s="315">
        <v>44986</v>
      </c>
      <c r="S226" s="29" t="s">
        <v>7</v>
      </c>
      <c r="T226" s="18"/>
      <c r="U226" s="18"/>
      <c r="V226" s="145"/>
    </row>
    <row r="227" spans="1:22" s="12" customFormat="1" ht="27.6" x14ac:dyDescent="0.3">
      <c r="A227" s="22">
        <v>223</v>
      </c>
      <c r="B227" s="25" t="s">
        <v>747</v>
      </c>
      <c r="C227" s="25" t="s">
        <v>6</v>
      </c>
      <c r="D227" s="25" t="s">
        <v>6</v>
      </c>
      <c r="E227" s="351"/>
      <c r="F227" s="28" t="s">
        <v>23</v>
      </c>
      <c r="G227" s="355"/>
      <c r="H227" s="31">
        <v>4</v>
      </c>
      <c r="I227" s="21">
        <v>32996</v>
      </c>
      <c r="J227" s="21">
        <v>4289</v>
      </c>
      <c r="K227" s="21">
        <v>40000</v>
      </c>
      <c r="L227" s="21">
        <v>32996</v>
      </c>
      <c r="M227" s="21">
        <v>4289</v>
      </c>
      <c r="N227" s="21">
        <v>40000</v>
      </c>
      <c r="O227" s="20" t="s">
        <v>3</v>
      </c>
      <c r="P227" s="20" t="s">
        <v>2</v>
      </c>
      <c r="Q227" s="30" t="s">
        <v>1</v>
      </c>
      <c r="R227" s="315">
        <v>44986</v>
      </c>
      <c r="S227" s="29" t="s">
        <v>7</v>
      </c>
      <c r="T227" s="18"/>
      <c r="U227" s="18"/>
      <c r="V227" s="145"/>
    </row>
    <row r="228" spans="1:22" s="12" customFormat="1" ht="27.6" x14ac:dyDescent="0.3">
      <c r="A228" s="22">
        <v>224</v>
      </c>
      <c r="B228" s="25" t="s">
        <v>747</v>
      </c>
      <c r="C228" s="25" t="s">
        <v>6</v>
      </c>
      <c r="D228" s="25" t="s">
        <v>6</v>
      </c>
      <c r="E228" s="351"/>
      <c r="F228" s="28" t="s">
        <v>22</v>
      </c>
      <c r="G228" s="355"/>
      <c r="H228" s="31">
        <v>7</v>
      </c>
      <c r="I228" s="21">
        <v>214642</v>
      </c>
      <c r="J228" s="21">
        <v>27903</v>
      </c>
      <c r="K228" s="21">
        <v>245000</v>
      </c>
      <c r="L228" s="21">
        <v>214642</v>
      </c>
      <c r="M228" s="21">
        <v>27903</v>
      </c>
      <c r="N228" s="21">
        <v>245000</v>
      </c>
      <c r="O228" s="20" t="s">
        <v>3</v>
      </c>
      <c r="P228" s="20" t="s">
        <v>2</v>
      </c>
      <c r="Q228" s="30" t="s">
        <v>1</v>
      </c>
      <c r="R228" s="315">
        <v>44986</v>
      </c>
      <c r="S228" s="29" t="s">
        <v>7</v>
      </c>
      <c r="T228" s="18"/>
      <c r="U228" s="18"/>
      <c r="V228" s="145"/>
    </row>
    <row r="229" spans="1:22" s="12" customFormat="1" ht="27.6" x14ac:dyDescent="0.3">
      <c r="A229" s="22">
        <v>225</v>
      </c>
      <c r="B229" s="25" t="s">
        <v>747</v>
      </c>
      <c r="C229" s="25" t="s">
        <v>6</v>
      </c>
      <c r="D229" s="25" t="s">
        <v>6</v>
      </c>
      <c r="E229" s="351"/>
      <c r="F229" s="28" t="s">
        <v>21</v>
      </c>
      <c r="G229" s="355"/>
      <c r="H229" s="31">
        <v>8</v>
      </c>
      <c r="I229" s="21">
        <v>216135</v>
      </c>
      <c r="J229" s="21">
        <v>28098</v>
      </c>
      <c r="K229" s="21">
        <v>245000</v>
      </c>
      <c r="L229" s="21">
        <v>216135</v>
      </c>
      <c r="M229" s="21">
        <v>28098</v>
      </c>
      <c r="N229" s="21">
        <v>245000</v>
      </c>
      <c r="O229" s="20" t="s">
        <v>3</v>
      </c>
      <c r="P229" s="20" t="s">
        <v>2</v>
      </c>
      <c r="Q229" s="30" t="s">
        <v>1</v>
      </c>
      <c r="R229" s="315">
        <v>44986</v>
      </c>
      <c r="S229" s="29" t="s">
        <v>7</v>
      </c>
      <c r="T229" s="18"/>
      <c r="U229" s="18"/>
      <c r="V229" s="145"/>
    </row>
    <row r="230" spans="1:22" s="12" customFormat="1" ht="27.6" x14ac:dyDescent="0.3">
      <c r="A230" s="22">
        <v>226</v>
      </c>
      <c r="B230" s="25" t="s">
        <v>747</v>
      </c>
      <c r="C230" s="25" t="s">
        <v>6</v>
      </c>
      <c r="D230" s="25" t="s">
        <v>6</v>
      </c>
      <c r="E230" s="351"/>
      <c r="F230" s="28" t="s">
        <v>20</v>
      </c>
      <c r="G230" s="355"/>
      <c r="H230" s="31">
        <v>2</v>
      </c>
      <c r="I230" s="21">
        <v>310545</v>
      </c>
      <c r="J230" s="21">
        <v>40371</v>
      </c>
      <c r="K230" s="21">
        <v>355000</v>
      </c>
      <c r="L230" s="21">
        <v>310545</v>
      </c>
      <c r="M230" s="21">
        <v>40371</v>
      </c>
      <c r="N230" s="21">
        <v>355000</v>
      </c>
      <c r="O230" s="20" t="s">
        <v>3</v>
      </c>
      <c r="P230" s="20" t="s">
        <v>2</v>
      </c>
      <c r="Q230" s="30" t="s">
        <v>1</v>
      </c>
      <c r="R230" s="315">
        <v>44986</v>
      </c>
      <c r="S230" s="29" t="s">
        <v>7</v>
      </c>
      <c r="T230" s="18"/>
      <c r="U230" s="18"/>
      <c r="V230" s="145"/>
    </row>
    <row r="231" spans="1:22" s="12" customFormat="1" ht="27.6" x14ac:dyDescent="0.3">
      <c r="A231" s="22">
        <v>227</v>
      </c>
      <c r="B231" s="25" t="s">
        <v>747</v>
      </c>
      <c r="C231" s="25" t="s">
        <v>6</v>
      </c>
      <c r="D231" s="25" t="s">
        <v>6</v>
      </c>
      <c r="E231" s="351"/>
      <c r="F231" s="32" t="s">
        <v>19</v>
      </c>
      <c r="G231" s="355"/>
      <c r="H231" s="31">
        <v>8</v>
      </c>
      <c r="I231" s="21">
        <v>1101770</v>
      </c>
      <c r="J231" s="21">
        <v>143230</v>
      </c>
      <c r="K231" s="21">
        <v>1245000</v>
      </c>
      <c r="L231" s="21">
        <v>1101770</v>
      </c>
      <c r="M231" s="21">
        <v>143230</v>
      </c>
      <c r="N231" s="21">
        <v>1245000</v>
      </c>
      <c r="O231" s="20" t="s">
        <v>3</v>
      </c>
      <c r="P231" s="20" t="s">
        <v>2</v>
      </c>
      <c r="Q231" s="30" t="s">
        <v>1</v>
      </c>
      <c r="R231" s="315">
        <v>44986</v>
      </c>
      <c r="S231" s="29" t="s">
        <v>7</v>
      </c>
      <c r="T231" s="18"/>
      <c r="U231" s="18"/>
      <c r="V231" s="145"/>
    </row>
    <row r="232" spans="1:22" s="12" customFormat="1" ht="27.6" x14ac:dyDescent="0.3">
      <c r="A232" s="22">
        <v>228</v>
      </c>
      <c r="B232" s="25" t="s">
        <v>747</v>
      </c>
      <c r="C232" s="25" t="s">
        <v>6</v>
      </c>
      <c r="D232" s="25" t="s">
        <v>6</v>
      </c>
      <c r="E232" s="351"/>
      <c r="F232" s="28" t="s">
        <v>18</v>
      </c>
      <c r="G232" s="355"/>
      <c r="H232" s="27">
        <v>1</v>
      </c>
      <c r="I232" s="21">
        <v>855520</v>
      </c>
      <c r="J232" s="21">
        <v>111218</v>
      </c>
      <c r="K232" s="21">
        <v>970000</v>
      </c>
      <c r="L232" s="21">
        <v>855520</v>
      </c>
      <c r="M232" s="21">
        <v>111218</v>
      </c>
      <c r="N232" s="21">
        <v>970000</v>
      </c>
      <c r="O232" s="20" t="s">
        <v>3</v>
      </c>
      <c r="P232" s="20" t="s">
        <v>2</v>
      </c>
      <c r="Q232" s="30" t="s">
        <v>1</v>
      </c>
      <c r="R232" s="315">
        <v>44986</v>
      </c>
      <c r="S232" s="29" t="s">
        <v>7</v>
      </c>
      <c r="T232" s="18"/>
      <c r="U232" s="18"/>
      <c r="V232" s="145"/>
    </row>
    <row r="233" spans="1:22" s="12" customFormat="1" ht="27.6" x14ac:dyDescent="0.3">
      <c r="A233" s="22">
        <v>229</v>
      </c>
      <c r="B233" s="25" t="s">
        <v>747</v>
      </c>
      <c r="C233" s="25" t="s">
        <v>6</v>
      </c>
      <c r="D233" s="25" t="s">
        <v>6</v>
      </c>
      <c r="E233" s="351"/>
      <c r="F233" s="28" t="s">
        <v>17</v>
      </c>
      <c r="G233" s="355"/>
      <c r="H233" s="31">
        <v>7</v>
      </c>
      <c r="I233" s="21">
        <v>1938409</v>
      </c>
      <c r="J233" s="21">
        <v>251993</v>
      </c>
      <c r="K233" s="21">
        <v>2195000</v>
      </c>
      <c r="L233" s="21">
        <v>1938409</v>
      </c>
      <c r="M233" s="21">
        <v>251993</v>
      </c>
      <c r="N233" s="21">
        <v>2195000</v>
      </c>
      <c r="O233" s="20" t="s">
        <v>3</v>
      </c>
      <c r="P233" s="20" t="s">
        <v>2</v>
      </c>
      <c r="Q233" s="30" t="s">
        <v>1</v>
      </c>
      <c r="R233" s="315">
        <v>44986</v>
      </c>
      <c r="S233" s="29" t="s">
        <v>7</v>
      </c>
      <c r="T233" s="18"/>
      <c r="U233" s="18"/>
      <c r="V233" s="145"/>
    </row>
    <row r="234" spans="1:22" s="12" customFormat="1" ht="27.6" x14ac:dyDescent="0.3">
      <c r="A234" s="22">
        <v>230</v>
      </c>
      <c r="B234" s="25" t="s">
        <v>747</v>
      </c>
      <c r="C234" s="25" t="s">
        <v>6</v>
      </c>
      <c r="D234" s="25" t="s">
        <v>6</v>
      </c>
      <c r="E234" s="351"/>
      <c r="F234" s="28" t="s">
        <v>16</v>
      </c>
      <c r="G234" s="355"/>
      <c r="H234" s="31">
        <v>10</v>
      </c>
      <c r="I234" s="21">
        <v>514691</v>
      </c>
      <c r="J234" s="21">
        <v>66910</v>
      </c>
      <c r="K234" s="21">
        <v>585000</v>
      </c>
      <c r="L234" s="21">
        <v>514691</v>
      </c>
      <c r="M234" s="21">
        <v>66910</v>
      </c>
      <c r="N234" s="21">
        <v>585000</v>
      </c>
      <c r="O234" s="20" t="s">
        <v>3</v>
      </c>
      <c r="P234" s="20" t="s">
        <v>2</v>
      </c>
      <c r="Q234" s="30" t="s">
        <v>1</v>
      </c>
      <c r="R234" s="315">
        <v>44986</v>
      </c>
      <c r="S234" s="29" t="s">
        <v>7</v>
      </c>
      <c r="T234" s="18"/>
      <c r="U234" s="18"/>
      <c r="V234" s="145"/>
    </row>
    <row r="235" spans="1:22" s="12" customFormat="1" ht="27.6" x14ac:dyDescent="0.3">
      <c r="A235" s="22">
        <v>231</v>
      </c>
      <c r="B235" s="25" t="s">
        <v>747</v>
      </c>
      <c r="C235" s="25" t="s">
        <v>6</v>
      </c>
      <c r="D235" s="25" t="s">
        <v>6</v>
      </c>
      <c r="E235" s="351"/>
      <c r="F235" s="28" t="s">
        <v>15</v>
      </c>
      <c r="G235" s="355"/>
      <c r="H235" s="31">
        <v>8</v>
      </c>
      <c r="I235" s="21">
        <v>290460</v>
      </c>
      <c r="J235" s="21">
        <v>37760</v>
      </c>
      <c r="K235" s="21">
        <v>330000</v>
      </c>
      <c r="L235" s="21">
        <v>290460</v>
      </c>
      <c r="M235" s="21">
        <v>37760</v>
      </c>
      <c r="N235" s="21">
        <v>330000</v>
      </c>
      <c r="O235" s="20" t="s">
        <v>3</v>
      </c>
      <c r="P235" s="20" t="s">
        <v>2</v>
      </c>
      <c r="Q235" s="30" t="s">
        <v>1</v>
      </c>
      <c r="R235" s="315">
        <v>44986</v>
      </c>
      <c r="S235" s="29" t="s">
        <v>7</v>
      </c>
      <c r="T235" s="18"/>
      <c r="U235" s="18"/>
      <c r="V235" s="145"/>
    </row>
    <row r="236" spans="1:22" s="12" customFormat="1" ht="27.6" x14ac:dyDescent="0.3">
      <c r="A236" s="22">
        <v>232</v>
      </c>
      <c r="B236" s="25" t="s">
        <v>747</v>
      </c>
      <c r="C236" s="25" t="s">
        <v>6</v>
      </c>
      <c r="D236" s="25" t="s">
        <v>6</v>
      </c>
      <c r="E236" s="351"/>
      <c r="F236" s="28" t="s">
        <v>14</v>
      </c>
      <c r="G236" s="355"/>
      <c r="H236" s="31">
        <v>8</v>
      </c>
      <c r="I236" s="21">
        <v>460946</v>
      </c>
      <c r="J236" s="21">
        <v>59923</v>
      </c>
      <c r="K236" s="21">
        <v>525000</v>
      </c>
      <c r="L236" s="21">
        <v>460946</v>
      </c>
      <c r="M236" s="21">
        <v>59923</v>
      </c>
      <c r="N236" s="21">
        <v>525000</v>
      </c>
      <c r="O236" s="20" t="s">
        <v>3</v>
      </c>
      <c r="P236" s="20" t="s">
        <v>2</v>
      </c>
      <c r="Q236" s="30" t="s">
        <v>1</v>
      </c>
      <c r="R236" s="315">
        <v>44986</v>
      </c>
      <c r="S236" s="29" t="s">
        <v>7</v>
      </c>
      <c r="T236" s="18"/>
      <c r="U236" s="18"/>
      <c r="V236" s="145"/>
    </row>
    <row r="237" spans="1:22" s="12" customFormat="1" ht="27.6" x14ac:dyDescent="0.3">
      <c r="A237" s="22">
        <v>233</v>
      </c>
      <c r="B237" s="25" t="s">
        <v>747</v>
      </c>
      <c r="C237" s="25" t="s">
        <v>6</v>
      </c>
      <c r="D237" s="25" t="s">
        <v>6</v>
      </c>
      <c r="E237" s="351"/>
      <c r="F237" s="28" t="s">
        <v>13</v>
      </c>
      <c r="G237" s="355"/>
      <c r="H237" s="31">
        <v>8</v>
      </c>
      <c r="I237" s="21">
        <v>698093</v>
      </c>
      <c r="J237" s="21">
        <v>90752</v>
      </c>
      <c r="K237" s="21">
        <v>790000</v>
      </c>
      <c r="L237" s="21">
        <v>698093</v>
      </c>
      <c r="M237" s="21">
        <v>90752</v>
      </c>
      <c r="N237" s="21">
        <v>790000</v>
      </c>
      <c r="O237" s="20" t="s">
        <v>3</v>
      </c>
      <c r="P237" s="20" t="s">
        <v>2</v>
      </c>
      <c r="Q237" s="30" t="s">
        <v>1</v>
      </c>
      <c r="R237" s="315">
        <v>44986</v>
      </c>
      <c r="S237" s="29" t="s">
        <v>7</v>
      </c>
      <c r="T237" s="18"/>
      <c r="U237" s="18"/>
      <c r="V237" s="145"/>
    </row>
    <row r="238" spans="1:22" s="12" customFormat="1" ht="27.6" x14ac:dyDescent="0.3">
      <c r="A238" s="22">
        <v>234</v>
      </c>
      <c r="B238" s="25" t="s">
        <v>747</v>
      </c>
      <c r="C238" s="25" t="s">
        <v>6</v>
      </c>
      <c r="D238" s="25" t="s">
        <v>6</v>
      </c>
      <c r="E238" s="351"/>
      <c r="F238" s="28" t="s">
        <v>12</v>
      </c>
      <c r="G238" s="355"/>
      <c r="H238" s="31">
        <v>5</v>
      </c>
      <c r="I238" s="21">
        <v>165521</v>
      </c>
      <c r="J238" s="21">
        <v>21518</v>
      </c>
      <c r="K238" s="21">
        <v>190000</v>
      </c>
      <c r="L238" s="21">
        <v>165521</v>
      </c>
      <c r="M238" s="21">
        <v>21518</v>
      </c>
      <c r="N238" s="21">
        <v>190000</v>
      </c>
      <c r="O238" s="20" t="s">
        <v>3</v>
      </c>
      <c r="P238" s="20" t="s">
        <v>2</v>
      </c>
      <c r="Q238" s="30" t="s">
        <v>1</v>
      </c>
      <c r="R238" s="315">
        <v>44986</v>
      </c>
      <c r="S238" s="29" t="s">
        <v>7</v>
      </c>
      <c r="T238" s="18"/>
      <c r="U238" s="18"/>
      <c r="V238" s="145"/>
    </row>
    <row r="239" spans="1:22" s="12" customFormat="1" ht="41.4" x14ac:dyDescent="0.3">
      <c r="A239" s="22">
        <v>235</v>
      </c>
      <c r="B239" s="25" t="s">
        <v>747</v>
      </c>
      <c r="C239" s="25" t="s">
        <v>6</v>
      </c>
      <c r="D239" s="25" t="s">
        <v>6</v>
      </c>
      <c r="E239" s="351"/>
      <c r="F239" s="28" t="s">
        <v>11</v>
      </c>
      <c r="G239" s="355"/>
      <c r="H239" s="31">
        <v>1</v>
      </c>
      <c r="I239" s="21">
        <v>522169</v>
      </c>
      <c r="J239" s="21">
        <v>67882</v>
      </c>
      <c r="K239" s="21">
        <v>595000</v>
      </c>
      <c r="L239" s="21">
        <v>522169</v>
      </c>
      <c r="M239" s="21">
        <v>67882</v>
      </c>
      <c r="N239" s="21">
        <v>595000</v>
      </c>
      <c r="O239" s="20" t="s">
        <v>3</v>
      </c>
      <c r="P239" s="20" t="s">
        <v>2</v>
      </c>
      <c r="Q239" s="30" t="s">
        <v>1</v>
      </c>
      <c r="R239" s="315">
        <v>44986</v>
      </c>
      <c r="S239" s="29" t="s">
        <v>7</v>
      </c>
      <c r="T239" s="18"/>
      <c r="U239" s="18"/>
      <c r="V239" s="145"/>
    </row>
    <row r="240" spans="1:22" s="12" customFormat="1" ht="27.6" x14ac:dyDescent="0.3">
      <c r="A240" s="22">
        <v>236</v>
      </c>
      <c r="B240" s="25" t="s">
        <v>747</v>
      </c>
      <c r="C240" s="25" t="s">
        <v>6</v>
      </c>
      <c r="D240" s="25" t="s">
        <v>6</v>
      </c>
      <c r="E240" s="351"/>
      <c r="F240" s="28" t="s">
        <v>10</v>
      </c>
      <c r="G240" s="355"/>
      <c r="H240" s="31">
        <v>8</v>
      </c>
      <c r="I240" s="21">
        <v>87426</v>
      </c>
      <c r="J240" s="21">
        <v>11365</v>
      </c>
      <c r="K240" s="21">
        <v>100000</v>
      </c>
      <c r="L240" s="21">
        <v>87426</v>
      </c>
      <c r="M240" s="21">
        <v>11365</v>
      </c>
      <c r="N240" s="21">
        <v>100000</v>
      </c>
      <c r="O240" s="20" t="s">
        <v>3</v>
      </c>
      <c r="P240" s="20" t="s">
        <v>2</v>
      </c>
      <c r="Q240" s="30" t="s">
        <v>1</v>
      </c>
      <c r="R240" s="315">
        <v>44986</v>
      </c>
      <c r="S240" s="29" t="s">
        <v>7</v>
      </c>
      <c r="T240" s="18"/>
      <c r="U240" s="18"/>
      <c r="V240" s="145"/>
    </row>
    <row r="241" spans="1:22" s="12" customFormat="1" ht="27.6" x14ac:dyDescent="0.3">
      <c r="A241" s="22">
        <v>237</v>
      </c>
      <c r="B241" s="25" t="s">
        <v>747</v>
      </c>
      <c r="C241" s="25" t="s">
        <v>6</v>
      </c>
      <c r="D241" s="25" t="s">
        <v>6</v>
      </c>
      <c r="E241" s="351"/>
      <c r="F241" s="28" t="s">
        <v>9</v>
      </c>
      <c r="G241" s="355"/>
      <c r="H241" s="27">
        <v>1</v>
      </c>
      <c r="I241" s="21">
        <v>338015</v>
      </c>
      <c r="J241" s="21">
        <v>43942</v>
      </c>
      <c r="K241" s="21">
        <v>385000</v>
      </c>
      <c r="L241" s="21">
        <v>338015</v>
      </c>
      <c r="M241" s="21">
        <v>43942</v>
      </c>
      <c r="N241" s="21">
        <v>385000</v>
      </c>
      <c r="O241" s="20" t="s">
        <v>3</v>
      </c>
      <c r="P241" s="20" t="s">
        <v>2</v>
      </c>
      <c r="Q241" s="30" t="s">
        <v>1</v>
      </c>
      <c r="R241" s="315">
        <v>44986</v>
      </c>
      <c r="S241" s="29" t="s">
        <v>7</v>
      </c>
      <c r="T241" s="18"/>
      <c r="U241" s="18"/>
      <c r="V241" s="145"/>
    </row>
    <row r="242" spans="1:22" s="12" customFormat="1" ht="27.6" x14ac:dyDescent="0.3">
      <c r="A242" s="22">
        <v>238</v>
      </c>
      <c r="B242" s="25" t="s">
        <v>747</v>
      </c>
      <c r="C242" s="25" t="s">
        <v>6</v>
      </c>
      <c r="D242" s="25" t="s">
        <v>6</v>
      </c>
      <c r="E242" s="351"/>
      <c r="F242" s="28" t="s">
        <v>8</v>
      </c>
      <c r="G242" s="356"/>
      <c r="H242" s="27">
        <v>20</v>
      </c>
      <c r="I242" s="21">
        <v>88234</v>
      </c>
      <c r="J242" s="21">
        <v>11470</v>
      </c>
      <c r="K242" s="21">
        <v>100000</v>
      </c>
      <c r="L242" s="21">
        <v>88234</v>
      </c>
      <c r="M242" s="21">
        <v>11470</v>
      </c>
      <c r="N242" s="21">
        <v>100000</v>
      </c>
      <c r="O242" s="20" t="s">
        <v>3</v>
      </c>
      <c r="P242" s="20" t="s">
        <v>2</v>
      </c>
      <c r="Q242" s="20" t="s">
        <v>1</v>
      </c>
      <c r="R242" s="314">
        <v>44986</v>
      </c>
      <c r="S242" s="26" t="s">
        <v>7</v>
      </c>
      <c r="T242" s="18"/>
      <c r="U242" s="18"/>
      <c r="V242" s="145"/>
    </row>
    <row r="243" spans="1:22" s="12" customFormat="1" ht="55.8" thickBot="1" x14ac:dyDescent="0.35">
      <c r="A243" s="22">
        <v>239</v>
      </c>
      <c r="B243" s="25" t="s">
        <v>747</v>
      </c>
      <c r="C243" s="25" t="s">
        <v>6</v>
      </c>
      <c r="D243" s="25" t="s">
        <v>6</v>
      </c>
      <c r="E243" s="352"/>
      <c r="F243" s="123" t="s">
        <v>5</v>
      </c>
      <c r="G243" s="106" t="s">
        <v>4</v>
      </c>
      <c r="H243" s="64">
        <v>7</v>
      </c>
      <c r="I243" s="59">
        <v>16537955</v>
      </c>
      <c r="J243" s="59">
        <v>2149934</v>
      </c>
      <c r="K243" s="59">
        <v>18690000</v>
      </c>
      <c r="L243" s="59">
        <v>16537955</v>
      </c>
      <c r="M243" s="59">
        <v>2149934</v>
      </c>
      <c r="N243" s="59">
        <v>18690000</v>
      </c>
      <c r="O243" s="20" t="s">
        <v>3</v>
      </c>
      <c r="P243" s="20" t="s">
        <v>2</v>
      </c>
      <c r="Q243" s="20" t="s">
        <v>1</v>
      </c>
      <c r="R243" s="314">
        <v>45078</v>
      </c>
      <c r="S243" s="19" t="s">
        <v>0</v>
      </c>
      <c r="T243" s="18"/>
      <c r="U243" s="18"/>
      <c r="V243" s="145"/>
    </row>
    <row r="244" spans="1:22" s="12" customFormat="1" ht="41.25" customHeight="1" thickBot="1" x14ac:dyDescent="0.35">
      <c r="A244" s="17"/>
      <c r="B244" s="16"/>
      <c r="C244" s="15"/>
      <c r="D244" s="15"/>
      <c r="E244" s="14"/>
      <c r="F244" s="124"/>
      <c r="G244" s="107" t="s">
        <v>572</v>
      </c>
      <c r="H244" s="108"/>
      <c r="I244" s="109">
        <f>SUM(I5:I243)</f>
        <v>1954340607</v>
      </c>
      <c r="J244" s="110"/>
      <c r="K244" s="109">
        <f>SUM(K5:K243)</f>
        <v>2206415000</v>
      </c>
      <c r="L244" s="109">
        <f>SUM(L5:L243)</f>
        <v>1954338778</v>
      </c>
      <c r="M244" s="109"/>
      <c r="N244" s="111">
        <f t="shared" ref="N244" si="0">SUM(N5:N243)</f>
        <v>2206415000</v>
      </c>
      <c r="O244" s="13"/>
      <c r="P244" s="13"/>
      <c r="Q244" s="13"/>
      <c r="R244" s="13"/>
      <c r="S244" s="13"/>
      <c r="T244" s="13"/>
      <c r="U244" s="13"/>
    </row>
    <row r="245" spans="1:22" x14ac:dyDescent="0.3">
      <c r="A245" s="11"/>
      <c r="B245" s="10"/>
      <c r="C245" s="9"/>
      <c r="D245" s="9"/>
      <c r="E245" s="8"/>
      <c r="F245" s="8"/>
      <c r="G245" s="6"/>
      <c r="H245" s="7"/>
      <c r="I245" s="6"/>
      <c r="J245" s="6"/>
      <c r="K245" s="6"/>
      <c r="L245" s="6"/>
      <c r="M245" s="6"/>
      <c r="N245" s="6"/>
      <c r="O245" s="6"/>
      <c r="P245" s="6"/>
      <c r="Q245" s="6"/>
      <c r="R245" s="6"/>
      <c r="S245" s="6"/>
      <c r="T245" s="6"/>
      <c r="U245" s="6"/>
    </row>
    <row r="246" spans="1:22" x14ac:dyDescent="0.3">
      <c r="A246" s="11"/>
      <c r="B246" s="10"/>
      <c r="C246" s="9"/>
      <c r="D246" s="9"/>
      <c r="E246" s="8"/>
      <c r="F246" s="8"/>
      <c r="G246" s="6"/>
      <c r="H246" s="7"/>
      <c r="I246" s="6"/>
      <c r="J246" s="6"/>
      <c r="K246" s="6"/>
      <c r="L246" s="6"/>
      <c r="M246" s="6"/>
      <c r="N246" s="6"/>
      <c r="O246" s="6"/>
      <c r="P246" s="6"/>
      <c r="Q246" s="6"/>
      <c r="R246" s="6"/>
      <c r="S246" s="6"/>
      <c r="T246" s="6"/>
      <c r="U246" s="6"/>
    </row>
    <row r="247" spans="1:22" x14ac:dyDescent="0.3">
      <c r="A247" s="11"/>
      <c r="B247" s="10"/>
      <c r="C247" s="9"/>
      <c r="D247" s="9"/>
      <c r="E247" s="8"/>
      <c r="F247" s="8"/>
      <c r="G247" s="6"/>
      <c r="H247" s="7"/>
      <c r="I247" s="6"/>
      <c r="J247" s="6"/>
      <c r="K247" s="6"/>
      <c r="L247" s="6"/>
      <c r="M247" s="6"/>
      <c r="N247" s="6"/>
      <c r="O247" s="6"/>
      <c r="P247" s="6"/>
      <c r="Q247" s="6"/>
      <c r="R247" s="6"/>
      <c r="S247" s="6"/>
      <c r="T247" s="6"/>
      <c r="U247" s="6"/>
    </row>
    <row r="248" spans="1:22" x14ac:dyDescent="0.3">
      <c r="A248" s="11"/>
      <c r="B248" s="10"/>
      <c r="C248" s="9"/>
      <c r="D248" s="9"/>
      <c r="E248" s="8"/>
      <c r="F248" s="8"/>
      <c r="G248" s="6"/>
      <c r="H248" s="7"/>
      <c r="I248" s="6"/>
      <c r="J248" s="6"/>
      <c r="K248" s="6"/>
      <c r="L248" s="6"/>
      <c r="M248" s="6"/>
      <c r="N248" s="6"/>
      <c r="O248" s="6"/>
      <c r="P248" s="6"/>
      <c r="Q248" s="6"/>
      <c r="R248" s="6"/>
      <c r="S248" s="6"/>
      <c r="T248" s="6"/>
      <c r="U248" s="6"/>
    </row>
    <row r="249" spans="1:22" x14ac:dyDescent="0.3">
      <c r="A249" s="11"/>
      <c r="B249" s="10"/>
      <c r="C249" s="9"/>
      <c r="D249" s="9"/>
      <c r="E249" s="8"/>
      <c r="F249" s="8"/>
      <c r="G249" s="6"/>
      <c r="H249" s="7"/>
      <c r="I249" s="6"/>
      <c r="J249" s="6"/>
      <c r="K249" s="6"/>
      <c r="L249" s="6"/>
      <c r="M249" s="6"/>
      <c r="N249" s="6"/>
      <c r="O249" s="6"/>
      <c r="P249" s="6"/>
      <c r="Q249" s="6"/>
      <c r="R249" s="6"/>
      <c r="S249" s="6"/>
      <c r="T249" s="6"/>
      <c r="U249" s="6"/>
    </row>
    <row r="250" spans="1:22" x14ac:dyDescent="0.3">
      <c r="A250" s="11"/>
      <c r="B250" s="10"/>
      <c r="C250" s="9"/>
      <c r="D250" s="9"/>
      <c r="E250" s="8"/>
      <c r="F250" s="8"/>
      <c r="G250" s="6"/>
      <c r="H250" s="7"/>
      <c r="I250" s="6"/>
      <c r="J250" s="6"/>
      <c r="K250" s="6"/>
      <c r="L250" s="6"/>
      <c r="M250" s="6"/>
      <c r="N250" s="6"/>
      <c r="O250" s="6"/>
      <c r="P250" s="6"/>
      <c r="Q250" s="6"/>
      <c r="R250" s="6"/>
      <c r="S250" s="6"/>
      <c r="T250" s="6"/>
      <c r="U250" s="6"/>
    </row>
    <row r="251" spans="1:22" x14ac:dyDescent="0.3">
      <c r="A251" s="11"/>
      <c r="B251" s="10"/>
      <c r="C251" s="9"/>
      <c r="D251" s="9"/>
      <c r="E251" s="8"/>
      <c r="F251" s="8"/>
      <c r="G251" s="6"/>
      <c r="H251" s="7"/>
      <c r="I251" s="6"/>
      <c r="J251" s="6"/>
      <c r="K251" s="6"/>
      <c r="L251" s="6"/>
      <c r="M251" s="6"/>
      <c r="N251" s="6"/>
      <c r="O251" s="6"/>
      <c r="P251" s="6"/>
      <c r="Q251" s="6"/>
      <c r="R251" s="6"/>
      <c r="S251" s="6"/>
      <c r="T251" s="6"/>
      <c r="U251" s="6"/>
    </row>
    <row r="252" spans="1:22" x14ac:dyDescent="0.3">
      <c r="A252" s="11"/>
      <c r="B252" s="10"/>
      <c r="C252" s="9"/>
      <c r="D252" s="9"/>
      <c r="E252" s="8"/>
      <c r="F252" s="8"/>
      <c r="G252" s="6"/>
      <c r="H252" s="7"/>
      <c r="I252" s="6"/>
      <c r="J252" s="6"/>
      <c r="K252" s="6"/>
      <c r="L252" s="6"/>
      <c r="M252" s="6"/>
      <c r="N252" s="6"/>
      <c r="O252" s="6"/>
      <c r="P252" s="6"/>
      <c r="Q252" s="6"/>
      <c r="R252" s="6"/>
      <c r="S252" s="6"/>
      <c r="T252" s="6"/>
      <c r="U252" s="6"/>
    </row>
    <row r="253" spans="1:22" x14ac:dyDescent="0.3">
      <c r="A253" s="11"/>
      <c r="B253" s="10"/>
      <c r="C253" s="9"/>
      <c r="D253" s="9"/>
      <c r="E253" s="8"/>
      <c r="F253" s="8"/>
      <c r="G253" s="6"/>
      <c r="H253" s="7"/>
      <c r="I253" s="6"/>
      <c r="J253" s="6"/>
      <c r="K253" s="6"/>
      <c r="L253" s="6"/>
      <c r="M253" s="6"/>
      <c r="N253" s="6"/>
      <c r="O253" s="6"/>
      <c r="P253" s="6"/>
      <c r="Q253" s="6"/>
      <c r="R253" s="6"/>
      <c r="S253" s="6"/>
      <c r="T253" s="6"/>
      <c r="U253" s="6"/>
    </row>
    <row r="254" spans="1:22" x14ac:dyDescent="0.3">
      <c r="A254" s="11"/>
      <c r="B254" s="10"/>
      <c r="C254" s="9"/>
      <c r="D254" s="9"/>
      <c r="E254" s="8"/>
      <c r="F254" s="8"/>
      <c r="G254" s="6"/>
      <c r="H254" s="7"/>
      <c r="I254" s="6"/>
      <c r="J254" s="6"/>
      <c r="K254" s="6"/>
      <c r="L254" s="6"/>
      <c r="M254" s="6"/>
      <c r="N254" s="6"/>
      <c r="O254" s="6"/>
      <c r="P254" s="6"/>
      <c r="Q254" s="6"/>
      <c r="R254" s="6"/>
      <c r="S254" s="6"/>
      <c r="T254" s="6"/>
      <c r="U254" s="6"/>
    </row>
    <row r="255" spans="1:22" x14ac:dyDescent="0.3">
      <c r="A255" s="11"/>
      <c r="B255" s="10"/>
      <c r="C255" s="9"/>
      <c r="D255" s="9"/>
      <c r="E255" s="8"/>
      <c r="F255" s="8"/>
      <c r="G255" s="6"/>
      <c r="H255" s="7"/>
      <c r="I255" s="6"/>
      <c r="J255" s="6"/>
      <c r="K255" s="6"/>
      <c r="L255" s="6"/>
      <c r="M255" s="6"/>
      <c r="N255" s="6"/>
      <c r="O255" s="6"/>
      <c r="P255" s="6"/>
      <c r="Q255" s="6"/>
      <c r="R255" s="6"/>
      <c r="S255" s="6"/>
      <c r="T255" s="6"/>
      <c r="U255" s="6"/>
    </row>
    <row r="256" spans="1:22" x14ac:dyDescent="0.3">
      <c r="A256" s="11"/>
      <c r="B256" s="10"/>
      <c r="C256" s="9"/>
      <c r="D256" s="9"/>
      <c r="E256" s="8"/>
      <c r="F256" s="8"/>
      <c r="G256" s="6"/>
      <c r="H256" s="7"/>
      <c r="I256" s="6"/>
      <c r="J256" s="6"/>
      <c r="K256" s="6"/>
      <c r="L256" s="6"/>
      <c r="M256" s="6"/>
      <c r="N256" s="6"/>
      <c r="O256" s="6"/>
      <c r="P256" s="6"/>
      <c r="Q256" s="6"/>
      <c r="R256" s="6"/>
      <c r="S256" s="6"/>
      <c r="T256" s="6"/>
      <c r="U256" s="6"/>
    </row>
    <row r="257" spans="1:21" x14ac:dyDescent="0.3">
      <c r="A257" s="11"/>
      <c r="B257" s="10"/>
      <c r="C257" s="9"/>
      <c r="D257" s="9"/>
      <c r="E257" s="8"/>
      <c r="F257" s="8"/>
      <c r="G257" s="6"/>
      <c r="H257" s="7"/>
      <c r="I257" s="6"/>
      <c r="J257" s="6"/>
      <c r="K257" s="6"/>
      <c r="L257" s="6"/>
      <c r="M257" s="6"/>
      <c r="N257" s="6"/>
      <c r="O257" s="6"/>
      <c r="P257" s="6"/>
      <c r="Q257" s="6"/>
      <c r="R257" s="6"/>
      <c r="S257" s="6"/>
      <c r="T257" s="6"/>
      <c r="U257" s="6"/>
    </row>
    <row r="258" spans="1:21" x14ac:dyDescent="0.3">
      <c r="A258" s="11"/>
      <c r="B258" s="10"/>
      <c r="C258" s="9"/>
      <c r="D258" s="9"/>
      <c r="E258" s="8"/>
      <c r="F258" s="8"/>
      <c r="G258" s="6"/>
      <c r="H258" s="7"/>
      <c r="I258" s="6"/>
      <c r="J258" s="6"/>
      <c r="K258" s="6"/>
      <c r="L258" s="6"/>
      <c r="M258" s="6"/>
      <c r="N258" s="6"/>
      <c r="O258" s="6"/>
      <c r="P258" s="6"/>
      <c r="Q258" s="6"/>
      <c r="R258" s="6"/>
      <c r="S258" s="6"/>
      <c r="T258" s="6"/>
      <c r="U258" s="6"/>
    </row>
    <row r="259" spans="1:21" x14ac:dyDescent="0.3">
      <c r="A259" s="11"/>
      <c r="B259" s="10"/>
      <c r="C259" s="9"/>
      <c r="D259" s="9"/>
      <c r="E259" s="8"/>
      <c r="F259" s="8"/>
      <c r="G259" s="6"/>
      <c r="H259" s="7"/>
      <c r="I259" s="6"/>
      <c r="J259" s="6"/>
      <c r="K259" s="6"/>
      <c r="L259" s="6"/>
      <c r="M259" s="6"/>
      <c r="N259" s="6"/>
      <c r="O259" s="6"/>
      <c r="P259" s="6"/>
      <c r="Q259" s="6"/>
      <c r="R259" s="6"/>
      <c r="S259" s="6"/>
      <c r="T259" s="6"/>
      <c r="U259" s="6"/>
    </row>
    <row r="260" spans="1:21" x14ac:dyDescent="0.3">
      <c r="A260" s="11"/>
      <c r="B260" s="10"/>
      <c r="C260" s="9"/>
      <c r="D260" s="9"/>
      <c r="E260" s="8"/>
      <c r="F260" s="8"/>
      <c r="G260" s="6"/>
      <c r="H260" s="7"/>
      <c r="I260" s="6"/>
      <c r="J260" s="6"/>
      <c r="K260" s="6"/>
      <c r="L260" s="6"/>
      <c r="M260" s="6"/>
      <c r="N260" s="6"/>
      <c r="O260" s="6"/>
      <c r="P260" s="6"/>
      <c r="Q260" s="6"/>
      <c r="R260" s="6"/>
      <c r="S260" s="6"/>
      <c r="T260" s="6"/>
      <c r="U260" s="6"/>
    </row>
    <row r="261" spans="1:21" x14ac:dyDescent="0.3">
      <c r="A261" s="11"/>
      <c r="B261" s="10"/>
      <c r="C261" s="9"/>
      <c r="D261" s="9"/>
      <c r="E261" s="8"/>
      <c r="F261" s="8"/>
      <c r="G261" s="6"/>
      <c r="H261" s="7"/>
      <c r="I261" s="6"/>
      <c r="J261" s="6"/>
      <c r="K261" s="6"/>
      <c r="L261" s="6"/>
      <c r="M261" s="6"/>
      <c r="N261" s="6"/>
      <c r="O261" s="6"/>
      <c r="P261" s="6"/>
      <c r="Q261" s="6"/>
      <c r="R261" s="6"/>
      <c r="S261" s="6"/>
      <c r="T261" s="6"/>
      <c r="U261" s="6"/>
    </row>
    <row r="262" spans="1:21" x14ac:dyDescent="0.3">
      <c r="A262" s="11"/>
      <c r="B262" s="10"/>
      <c r="C262" s="9"/>
      <c r="D262" s="9"/>
      <c r="E262" s="8"/>
      <c r="F262" s="8"/>
      <c r="G262" s="6"/>
      <c r="H262" s="7"/>
      <c r="I262" s="6"/>
      <c r="J262" s="6"/>
      <c r="K262" s="6"/>
      <c r="L262" s="6"/>
      <c r="M262" s="6"/>
      <c r="N262" s="6"/>
      <c r="O262" s="6"/>
      <c r="P262" s="6"/>
      <c r="Q262" s="6"/>
      <c r="R262" s="6"/>
      <c r="S262" s="6"/>
      <c r="T262" s="6"/>
      <c r="U262" s="6"/>
    </row>
    <row r="263" spans="1:21" x14ac:dyDescent="0.3">
      <c r="A263" s="11"/>
      <c r="B263" s="10"/>
      <c r="C263" s="9"/>
      <c r="D263" s="9"/>
      <c r="E263" s="8"/>
      <c r="F263" s="8"/>
      <c r="G263" s="6"/>
      <c r="H263" s="7"/>
      <c r="I263" s="6"/>
      <c r="J263" s="6"/>
      <c r="K263" s="6"/>
      <c r="L263" s="6"/>
      <c r="M263" s="6"/>
      <c r="N263" s="6"/>
      <c r="O263" s="6"/>
      <c r="P263" s="6"/>
      <c r="Q263" s="6"/>
      <c r="R263" s="6"/>
      <c r="S263" s="6"/>
      <c r="T263" s="6"/>
      <c r="U263" s="6"/>
    </row>
    <row r="264" spans="1:21" x14ac:dyDescent="0.3">
      <c r="A264" s="11"/>
      <c r="B264" s="10"/>
      <c r="C264" s="9"/>
      <c r="D264" s="9"/>
      <c r="E264" s="8"/>
      <c r="F264" s="8"/>
      <c r="G264" s="6"/>
      <c r="H264" s="7"/>
      <c r="I264" s="6"/>
      <c r="J264" s="6"/>
      <c r="K264" s="6"/>
      <c r="L264" s="6"/>
      <c r="M264" s="6"/>
      <c r="N264" s="6"/>
      <c r="O264" s="6"/>
      <c r="P264" s="6"/>
      <c r="Q264" s="6"/>
      <c r="R264" s="6"/>
      <c r="S264" s="6"/>
      <c r="T264" s="6"/>
      <c r="U264" s="6"/>
    </row>
    <row r="265" spans="1:21" x14ac:dyDescent="0.3">
      <c r="A265" s="11"/>
      <c r="B265" s="10"/>
      <c r="C265" s="9"/>
      <c r="D265" s="9"/>
      <c r="E265" s="8"/>
      <c r="F265" s="8"/>
      <c r="G265" s="6"/>
      <c r="H265" s="7"/>
      <c r="I265" s="6"/>
      <c r="J265" s="6"/>
      <c r="K265" s="6"/>
      <c r="L265" s="6"/>
      <c r="M265" s="6"/>
      <c r="N265" s="6"/>
      <c r="O265" s="6"/>
      <c r="P265" s="6"/>
      <c r="Q265" s="6"/>
      <c r="R265" s="6"/>
      <c r="S265" s="6"/>
      <c r="T265" s="6"/>
      <c r="U265" s="6"/>
    </row>
    <row r="266" spans="1:21" x14ac:dyDescent="0.3">
      <c r="A266" s="11"/>
      <c r="B266" s="10"/>
      <c r="C266" s="9"/>
      <c r="D266" s="9"/>
      <c r="E266" s="8"/>
      <c r="F266" s="8"/>
      <c r="G266" s="6"/>
      <c r="H266" s="7"/>
      <c r="I266" s="6"/>
      <c r="J266" s="6"/>
      <c r="K266" s="6"/>
      <c r="L266" s="6"/>
      <c r="M266" s="6"/>
      <c r="N266" s="6"/>
      <c r="O266" s="6"/>
      <c r="P266" s="6"/>
      <c r="Q266" s="6"/>
      <c r="R266" s="6"/>
      <c r="S266" s="6"/>
      <c r="T266" s="6"/>
      <c r="U266" s="6"/>
    </row>
    <row r="267" spans="1:21" x14ac:dyDescent="0.3">
      <c r="A267" s="11"/>
      <c r="B267" s="10"/>
      <c r="C267" s="9"/>
      <c r="D267" s="9"/>
      <c r="E267" s="8"/>
      <c r="F267" s="8"/>
      <c r="G267" s="6"/>
      <c r="H267" s="7"/>
      <c r="I267" s="6"/>
      <c r="J267" s="6"/>
      <c r="K267" s="6"/>
      <c r="L267" s="6"/>
      <c r="M267" s="6"/>
      <c r="N267" s="6"/>
      <c r="O267" s="6"/>
      <c r="P267" s="6"/>
      <c r="Q267" s="6"/>
      <c r="R267" s="6"/>
      <c r="S267" s="6"/>
      <c r="T267" s="6"/>
      <c r="U267" s="6"/>
    </row>
    <row r="268" spans="1:21" x14ac:dyDescent="0.3">
      <c r="A268" s="11"/>
      <c r="B268" s="10"/>
      <c r="C268" s="9"/>
      <c r="D268" s="9"/>
      <c r="E268" s="8"/>
      <c r="F268" s="8"/>
      <c r="G268" s="6"/>
      <c r="H268" s="7"/>
      <c r="I268" s="6"/>
      <c r="J268" s="6"/>
      <c r="K268" s="6"/>
      <c r="L268" s="6"/>
      <c r="M268" s="6"/>
      <c r="N268" s="6"/>
      <c r="O268" s="6"/>
      <c r="P268" s="6"/>
      <c r="Q268" s="6"/>
      <c r="R268" s="6"/>
      <c r="S268" s="6"/>
      <c r="T268" s="6"/>
      <c r="U268" s="6"/>
    </row>
  </sheetData>
  <autoFilter ref="A4:U244" xr:uid="{0DECBA01-3F3F-4C54-9971-7C589822CD6D}"/>
  <mergeCells count="13">
    <mergeCell ref="E68:E112"/>
    <mergeCell ref="G94:G108"/>
    <mergeCell ref="G109:G111"/>
    <mergeCell ref="E113:E243"/>
    <mergeCell ref="G113:G242"/>
    <mergeCell ref="E28:E36"/>
    <mergeCell ref="E37:E39"/>
    <mergeCell ref="E40:E67"/>
    <mergeCell ref="B1:R1"/>
    <mergeCell ref="B2:R2"/>
    <mergeCell ref="B3:R3"/>
    <mergeCell ref="E7:E9"/>
    <mergeCell ref="E10:E26"/>
  </mergeCells>
  <conditionalFormatting sqref="F54:F55">
    <cfRule type="containsText" dxfId="2" priority="5" operator="containsText" text="pendiente">
      <formula>NOT(ISERROR(SEARCH("pendiente",F54)))</formula>
    </cfRule>
  </conditionalFormatting>
  <conditionalFormatting sqref="G54:G56">
    <cfRule type="containsText" dxfId="1" priority="2" operator="containsText" text="pendiente">
      <formula>NOT(ISERROR(SEARCH("pendiente",G54)))</formula>
    </cfRule>
  </conditionalFormatting>
  <conditionalFormatting sqref="G66:G67">
    <cfRule type="containsText" dxfId="0" priority="1" operator="containsText" text="pendiente">
      <formula>NOT(ISERROR(SEARCH("pendiente",G66)))</formula>
    </cfRule>
  </conditionalFormatting>
  <printOptions horizontalCentered="1"/>
  <pageMargins left="0.23622047244094491" right="0.27559055118110237" top="0.74803149606299213" bottom="0.98425196850393704" header="0.31496062992125984" footer="0.62992125984251968"/>
  <pageSetup scale="40" orientation="landscape" r:id="rId1"/>
  <headerFooter alignWithMargins="0">
    <oddFooter>&amp;L&amp;"Arial,Normal"&amp;10Código: R05-DF01-C-01-CGC
Versión: 2
Oficio # G-05205-2014&amp;C&amp;"Arial,Normal"&amp;10COPIA NO CONTROLADA&amp;R&amp;"Arial,Normal"&amp;10Fecha de Aprobación: 29-08-2014
Rige a partir de:03-09-2014
&amp;P de 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F045-54FA-4D64-800E-E9A8642AD1B9}">
  <dimension ref="A1:W272"/>
  <sheetViews>
    <sheetView topLeftCell="A265" zoomScale="80" zoomScaleNormal="80" workbookViewId="0">
      <selection activeCell="L270" sqref="L270"/>
    </sheetView>
  </sheetViews>
  <sheetFormatPr baseColWidth="10" defaultColWidth="11.44140625" defaultRowHeight="69" customHeight="1" x14ac:dyDescent="0.3"/>
  <cols>
    <col min="1" max="1" width="16.109375" style="4" customWidth="1"/>
    <col min="2" max="2" width="24.109375" style="4" customWidth="1"/>
    <col min="3" max="3" width="26.6640625" style="4" customWidth="1"/>
    <col min="4" max="4" width="22.88671875" style="4" hidden="1" customWidth="1"/>
    <col min="5" max="5" width="27.33203125" style="4" hidden="1" customWidth="1"/>
    <col min="6" max="6" width="48.33203125" style="228" customWidth="1"/>
    <col min="7" max="7" width="37.6640625" style="228" hidden="1" customWidth="1"/>
    <col min="8" max="8" width="11.44140625" style="4"/>
    <col min="9" max="9" width="25.33203125" style="4" customWidth="1"/>
    <col min="10" max="10" width="17.109375" style="4" customWidth="1"/>
    <col min="11" max="11" width="24.33203125" style="4" customWidth="1"/>
    <col min="12" max="12" width="22.33203125" style="4" customWidth="1"/>
    <col min="13" max="13" width="14.5546875" style="4" customWidth="1"/>
    <col min="14" max="14" width="23.88671875" style="4" bestFit="1" customWidth="1"/>
    <col min="15" max="15" width="17.109375" style="4" customWidth="1"/>
    <col min="16" max="16" width="16.44140625" style="4" customWidth="1"/>
    <col min="17" max="17" width="15.88671875" style="4" customWidth="1"/>
    <col min="18" max="18" width="17.88671875" style="4" customWidth="1"/>
    <col min="19" max="19" width="16.5546875" style="4" customWidth="1"/>
    <col min="20" max="20" width="17.5546875" style="4" customWidth="1"/>
    <col min="21" max="21" width="15.109375" style="4" customWidth="1"/>
    <col min="22" max="22" width="16.33203125" style="4" bestFit="1" customWidth="1"/>
    <col min="23" max="16384" width="11.44140625" style="4"/>
  </cols>
  <sheetData>
    <row r="1" spans="1:23" s="151" customFormat="1" ht="22.5" customHeight="1" x14ac:dyDescent="0.3">
      <c r="A1" s="149"/>
      <c r="B1" s="357" t="s">
        <v>372</v>
      </c>
      <c r="C1" s="357"/>
      <c r="D1" s="357"/>
      <c r="E1" s="357"/>
      <c r="F1" s="358"/>
      <c r="G1" s="359"/>
      <c r="H1" s="357"/>
      <c r="I1" s="357"/>
      <c r="J1" s="357"/>
      <c r="K1" s="357"/>
      <c r="L1" s="357"/>
      <c r="M1" s="357"/>
      <c r="N1" s="357"/>
      <c r="O1" s="357"/>
      <c r="P1" s="357"/>
      <c r="Q1" s="357"/>
      <c r="R1" s="357"/>
      <c r="S1" s="150"/>
      <c r="T1" s="150"/>
      <c r="U1" s="116"/>
    </row>
    <row r="2" spans="1:23" s="151" customFormat="1" ht="22.5" customHeight="1" x14ac:dyDescent="0.3">
      <c r="A2" s="149"/>
      <c r="B2" s="357" t="s">
        <v>371</v>
      </c>
      <c r="C2" s="357"/>
      <c r="D2" s="357"/>
      <c r="E2" s="357"/>
      <c r="F2" s="358"/>
      <c r="G2" s="359"/>
      <c r="H2" s="357"/>
      <c r="I2" s="357"/>
      <c r="J2" s="357"/>
      <c r="K2" s="357"/>
      <c r="L2" s="357"/>
      <c r="M2" s="357"/>
      <c r="N2" s="357"/>
      <c r="O2" s="357"/>
      <c r="P2" s="357"/>
      <c r="Q2" s="357"/>
      <c r="R2" s="357"/>
      <c r="S2" s="150"/>
      <c r="T2" s="150"/>
      <c r="U2" s="116"/>
      <c r="V2" s="151" t="s">
        <v>573</v>
      </c>
      <c r="W2" s="151">
        <v>685</v>
      </c>
    </row>
    <row r="3" spans="1:23" ht="22.5" customHeight="1" x14ac:dyDescent="0.3">
      <c r="A3" s="149"/>
      <c r="B3" s="357" t="s">
        <v>370</v>
      </c>
      <c r="C3" s="357"/>
      <c r="D3" s="357"/>
      <c r="E3" s="357"/>
      <c r="F3" s="358"/>
      <c r="G3" s="359"/>
      <c r="H3" s="357"/>
      <c r="I3" s="357"/>
      <c r="J3" s="357"/>
      <c r="K3" s="357"/>
      <c r="L3" s="357"/>
      <c r="M3" s="357"/>
      <c r="N3" s="357"/>
      <c r="O3" s="357"/>
      <c r="P3" s="357"/>
      <c r="Q3" s="357"/>
      <c r="R3" s="357"/>
      <c r="S3" s="152"/>
      <c r="T3" s="152"/>
      <c r="U3" s="116"/>
    </row>
    <row r="4" spans="1:23" ht="69" customHeight="1" x14ac:dyDescent="0.3">
      <c r="A4" s="112" t="s">
        <v>369</v>
      </c>
      <c r="B4" s="113" t="s">
        <v>368</v>
      </c>
      <c r="C4" s="113" t="s">
        <v>367</v>
      </c>
      <c r="D4" s="113" t="s">
        <v>366</v>
      </c>
      <c r="E4" s="114" t="s">
        <v>748</v>
      </c>
      <c r="F4" s="266" t="s">
        <v>755</v>
      </c>
      <c r="G4" s="270" t="s">
        <v>363</v>
      </c>
      <c r="H4" s="113" t="s">
        <v>362</v>
      </c>
      <c r="I4" s="112" t="s">
        <v>361</v>
      </c>
      <c r="J4" s="115" t="s">
        <v>358</v>
      </c>
      <c r="K4" s="127" t="s">
        <v>360</v>
      </c>
      <c r="L4" s="115" t="s">
        <v>1325</v>
      </c>
      <c r="M4" s="112" t="s">
        <v>358</v>
      </c>
      <c r="N4" s="127" t="s">
        <v>357</v>
      </c>
      <c r="O4" s="112" t="s">
        <v>1418</v>
      </c>
      <c r="P4" s="112" t="s">
        <v>355</v>
      </c>
      <c r="Q4" s="112" t="s">
        <v>354</v>
      </c>
      <c r="R4" s="112" t="s">
        <v>353</v>
      </c>
      <c r="S4" s="112" t="s">
        <v>352</v>
      </c>
      <c r="T4" s="112" t="s">
        <v>350</v>
      </c>
      <c r="U4" s="117" t="s">
        <v>1175</v>
      </c>
    </row>
    <row r="5" spans="1:23" ht="69" customHeight="1" x14ac:dyDescent="0.3">
      <c r="A5" s="82">
        <v>1</v>
      </c>
      <c r="B5" s="82" t="s">
        <v>1319</v>
      </c>
      <c r="C5" s="82" t="s">
        <v>746</v>
      </c>
      <c r="D5" s="82" t="s">
        <v>1212</v>
      </c>
      <c r="E5" s="82" t="s">
        <v>1322</v>
      </c>
      <c r="F5" s="267" t="s">
        <v>756</v>
      </c>
      <c r="G5" s="82" t="s">
        <v>975</v>
      </c>
      <c r="H5" s="82">
        <v>1</v>
      </c>
      <c r="I5" s="153">
        <v>1575836615.3846152</v>
      </c>
      <c r="J5" s="153">
        <v>0</v>
      </c>
      <c r="K5" s="153">
        <v>1575837000</v>
      </c>
      <c r="L5" s="153">
        <v>1575837000</v>
      </c>
      <c r="M5" s="153">
        <v>0</v>
      </c>
      <c r="N5" s="153">
        <v>1575837000</v>
      </c>
      <c r="O5" s="154" t="s">
        <v>356</v>
      </c>
      <c r="P5" s="82" t="s">
        <v>2</v>
      </c>
      <c r="Q5" s="82" t="s">
        <v>701</v>
      </c>
      <c r="R5" s="317">
        <v>44927</v>
      </c>
      <c r="S5" s="82" t="s">
        <v>1182</v>
      </c>
      <c r="T5" s="82"/>
      <c r="U5" s="82" t="s">
        <v>1176</v>
      </c>
    </row>
    <row r="6" spans="1:23" ht="69" customHeight="1" x14ac:dyDescent="0.3">
      <c r="A6" s="82">
        <v>2</v>
      </c>
      <c r="B6" s="82" t="s">
        <v>1319</v>
      </c>
      <c r="C6" s="82" t="s">
        <v>746</v>
      </c>
      <c r="D6" s="82" t="s">
        <v>1213</v>
      </c>
      <c r="E6" s="82" t="s">
        <v>1322</v>
      </c>
      <c r="F6" s="267" t="s">
        <v>757</v>
      </c>
      <c r="G6" s="82" t="s">
        <v>976</v>
      </c>
      <c r="H6" s="82">
        <v>1</v>
      </c>
      <c r="I6" s="153">
        <v>1477147016.7263</v>
      </c>
      <c r="J6" s="153">
        <v>59085880.669052005</v>
      </c>
      <c r="K6" s="153">
        <v>1536233000</v>
      </c>
      <c r="L6" s="153">
        <v>291327000</v>
      </c>
      <c r="M6" s="153">
        <v>11653080</v>
      </c>
      <c r="N6" s="153">
        <v>302980080</v>
      </c>
      <c r="O6" s="82" t="s">
        <v>356</v>
      </c>
      <c r="P6" s="82" t="s">
        <v>2</v>
      </c>
      <c r="Q6" s="82" t="s">
        <v>1177</v>
      </c>
      <c r="R6" s="317">
        <v>45200</v>
      </c>
      <c r="S6" s="82" t="s">
        <v>1182</v>
      </c>
      <c r="T6" s="82"/>
      <c r="U6" s="82" t="s">
        <v>1176</v>
      </c>
    </row>
    <row r="7" spans="1:23" ht="69" customHeight="1" x14ac:dyDescent="0.3">
      <c r="A7" s="82">
        <v>3</v>
      </c>
      <c r="B7" s="82" t="s">
        <v>747</v>
      </c>
      <c r="C7" s="82" t="s">
        <v>150</v>
      </c>
      <c r="D7" s="155" t="s">
        <v>1214</v>
      </c>
      <c r="E7" s="82" t="s">
        <v>749</v>
      </c>
      <c r="F7" s="267" t="s">
        <v>1439</v>
      </c>
      <c r="G7" s="82" t="s">
        <v>977</v>
      </c>
      <c r="H7" s="82">
        <v>1</v>
      </c>
      <c r="I7" s="153">
        <v>696069963.71681416</v>
      </c>
      <c r="J7" s="153">
        <v>90489095.28318584</v>
      </c>
      <c r="K7" s="153">
        <v>786560000</v>
      </c>
      <c r="L7" s="153">
        <v>162615000</v>
      </c>
      <c r="M7" s="153">
        <v>21139950</v>
      </c>
      <c r="N7" s="153">
        <v>183754950</v>
      </c>
      <c r="O7" s="82"/>
      <c r="P7" s="82" t="s">
        <v>2</v>
      </c>
      <c r="Q7" s="82" t="s">
        <v>1177</v>
      </c>
      <c r="R7" s="317">
        <v>45139</v>
      </c>
      <c r="S7" s="82" t="s">
        <v>1183</v>
      </c>
      <c r="T7" s="82"/>
      <c r="U7" s="82" t="s">
        <v>1176</v>
      </c>
    </row>
    <row r="8" spans="1:23" ht="69" customHeight="1" x14ac:dyDescent="0.3">
      <c r="A8" s="82">
        <v>4</v>
      </c>
      <c r="B8" s="82" t="s">
        <v>747</v>
      </c>
      <c r="C8" s="82" t="s">
        <v>150</v>
      </c>
      <c r="D8" s="82" t="s">
        <v>744</v>
      </c>
      <c r="E8" s="82" t="s">
        <v>750</v>
      </c>
      <c r="F8" s="267" t="s">
        <v>758</v>
      </c>
      <c r="G8" s="82" t="s">
        <v>978</v>
      </c>
      <c r="H8" s="82">
        <v>1</v>
      </c>
      <c r="I8" s="153">
        <v>329600000</v>
      </c>
      <c r="J8" s="153">
        <v>42848000</v>
      </c>
      <c r="K8" s="153">
        <v>372448000</v>
      </c>
      <c r="L8" s="153">
        <v>259103000</v>
      </c>
      <c r="M8" s="153">
        <v>33683390</v>
      </c>
      <c r="N8" s="153">
        <v>292786390</v>
      </c>
      <c r="O8" s="82"/>
      <c r="P8" s="82" t="s">
        <v>2</v>
      </c>
      <c r="Q8" s="82" t="s">
        <v>1177</v>
      </c>
      <c r="R8" s="317">
        <v>44986</v>
      </c>
      <c r="S8" s="82" t="s">
        <v>1183</v>
      </c>
      <c r="T8" s="82"/>
      <c r="U8" s="82" t="s">
        <v>1176</v>
      </c>
    </row>
    <row r="9" spans="1:23" ht="69" customHeight="1" x14ac:dyDescent="0.3">
      <c r="A9" s="82">
        <v>5</v>
      </c>
      <c r="B9" s="82" t="s">
        <v>747</v>
      </c>
      <c r="C9" s="82" t="s">
        <v>150</v>
      </c>
      <c r="D9" s="82" t="s">
        <v>1215</v>
      </c>
      <c r="E9" s="82" t="s">
        <v>749</v>
      </c>
      <c r="F9" s="267" t="s">
        <v>759</v>
      </c>
      <c r="G9" s="82" t="s">
        <v>979</v>
      </c>
      <c r="H9" s="82">
        <v>2</v>
      </c>
      <c r="I9" s="153">
        <v>289519360</v>
      </c>
      <c r="J9" s="153">
        <v>0</v>
      </c>
      <c r="K9" s="153">
        <v>289520000</v>
      </c>
      <c r="L9" s="153">
        <v>289520000</v>
      </c>
      <c r="M9" s="153">
        <v>0</v>
      </c>
      <c r="N9" s="153">
        <v>289520000</v>
      </c>
      <c r="O9" s="82"/>
      <c r="P9" s="82" t="s">
        <v>2</v>
      </c>
      <c r="Q9" s="82" t="s">
        <v>1178</v>
      </c>
      <c r="R9" s="317">
        <v>45017</v>
      </c>
      <c r="S9" s="82" t="s">
        <v>345</v>
      </c>
      <c r="T9" s="82"/>
      <c r="U9" s="82" t="s">
        <v>1176</v>
      </c>
    </row>
    <row r="10" spans="1:23" ht="69" customHeight="1" x14ac:dyDescent="0.3">
      <c r="A10" s="82">
        <v>6</v>
      </c>
      <c r="B10" s="82" t="s">
        <v>747</v>
      </c>
      <c r="C10" s="82" t="s">
        <v>6</v>
      </c>
      <c r="D10" s="82" t="s">
        <v>6</v>
      </c>
      <c r="E10" s="82" t="s">
        <v>751</v>
      </c>
      <c r="F10" s="267" t="s">
        <v>760</v>
      </c>
      <c r="G10" s="82" t="s">
        <v>980</v>
      </c>
      <c r="H10" s="82">
        <v>1</v>
      </c>
      <c r="I10" s="153">
        <v>232251327.43362835</v>
      </c>
      <c r="J10" s="153">
        <v>30192672.566371687</v>
      </c>
      <c r="K10" s="153">
        <v>262444000</v>
      </c>
      <c r="L10" s="153">
        <v>232252000</v>
      </c>
      <c r="M10" s="153">
        <v>30192672.56637165</v>
      </c>
      <c r="N10" s="153">
        <v>262444000.00000003</v>
      </c>
      <c r="O10" s="154"/>
      <c r="P10" s="82" t="s">
        <v>2</v>
      </c>
      <c r="Q10" s="82" t="s">
        <v>1177</v>
      </c>
      <c r="R10" s="317">
        <v>44958</v>
      </c>
      <c r="S10" s="82" t="s">
        <v>1183</v>
      </c>
      <c r="T10" s="82"/>
      <c r="U10" s="82" t="s">
        <v>1176</v>
      </c>
    </row>
    <row r="11" spans="1:23" ht="102" customHeight="1" x14ac:dyDescent="0.3">
      <c r="A11" s="82">
        <v>7</v>
      </c>
      <c r="B11" s="82" t="s">
        <v>1319</v>
      </c>
      <c r="C11" s="82" t="s">
        <v>746</v>
      </c>
      <c r="D11" s="155" t="s">
        <v>1215</v>
      </c>
      <c r="E11" s="82" t="s">
        <v>1322</v>
      </c>
      <c r="F11" s="267" t="s">
        <v>761</v>
      </c>
      <c r="G11" s="82" t="s">
        <v>981</v>
      </c>
      <c r="H11" s="82">
        <v>1</v>
      </c>
      <c r="I11" s="153">
        <v>238823880</v>
      </c>
      <c r="J11" s="153">
        <v>9552955.2000000011</v>
      </c>
      <c r="K11" s="153">
        <f>+I11+J11</f>
        <v>248376835.19999999</v>
      </c>
      <c r="L11" s="153">
        <v>238824000</v>
      </c>
      <c r="M11" s="153">
        <f>+L11*4%</f>
        <v>9552960</v>
      </c>
      <c r="N11" s="153">
        <f>+L11+M11</f>
        <v>248376960</v>
      </c>
      <c r="O11" s="82" t="s">
        <v>356</v>
      </c>
      <c r="P11" s="82" t="s">
        <v>2</v>
      </c>
      <c r="Q11" s="82" t="s">
        <v>1177</v>
      </c>
      <c r="R11" s="317">
        <v>44927</v>
      </c>
      <c r="S11" s="82" t="s">
        <v>1182</v>
      </c>
      <c r="T11" s="82"/>
      <c r="U11" s="82" t="s">
        <v>1176</v>
      </c>
    </row>
    <row r="12" spans="1:23" ht="69" customHeight="1" x14ac:dyDescent="0.3">
      <c r="A12" s="82">
        <v>8</v>
      </c>
      <c r="B12" s="156" t="s">
        <v>266</v>
      </c>
      <c r="C12" s="82" t="s">
        <v>675</v>
      </c>
      <c r="D12" s="82" t="s">
        <v>1217</v>
      </c>
      <c r="E12" s="82" t="s">
        <v>752</v>
      </c>
      <c r="F12" s="267" t="s">
        <v>762</v>
      </c>
      <c r="G12" s="82" t="s">
        <v>982</v>
      </c>
      <c r="H12" s="82">
        <v>1</v>
      </c>
      <c r="I12" s="153">
        <v>232489924.74999997</v>
      </c>
      <c r="J12" s="153">
        <v>0</v>
      </c>
      <c r="K12" s="153">
        <v>232490000</v>
      </c>
      <c r="L12" s="153">
        <v>232490000</v>
      </c>
      <c r="M12" s="153">
        <v>0</v>
      </c>
      <c r="N12" s="153">
        <v>232490000</v>
      </c>
      <c r="O12" s="82"/>
      <c r="P12" s="82" t="s">
        <v>2</v>
      </c>
      <c r="Q12" s="82" t="s">
        <v>1177</v>
      </c>
      <c r="R12" s="317">
        <v>45170</v>
      </c>
      <c r="S12" s="82" t="s">
        <v>1184</v>
      </c>
      <c r="T12" s="82"/>
      <c r="U12" s="82" t="s">
        <v>1176</v>
      </c>
    </row>
    <row r="13" spans="1:23" ht="69" customHeight="1" x14ac:dyDescent="0.3">
      <c r="A13" s="82">
        <v>9</v>
      </c>
      <c r="B13" s="82" t="s">
        <v>747</v>
      </c>
      <c r="C13" s="82" t="s">
        <v>150</v>
      </c>
      <c r="D13" s="82" t="s">
        <v>1215</v>
      </c>
      <c r="E13" s="82" t="s">
        <v>749</v>
      </c>
      <c r="F13" s="267" t="s">
        <v>763</v>
      </c>
      <c r="G13" s="82" t="s">
        <v>983</v>
      </c>
      <c r="H13" s="82">
        <v>1</v>
      </c>
      <c r="I13" s="153">
        <v>224523403.51999998</v>
      </c>
      <c r="J13" s="153">
        <v>0</v>
      </c>
      <c r="K13" s="153">
        <v>224524000</v>
      </c>
      <c r="L13" s="153">
        <v>224524000</v>
      </c>
      <c r="M13" s="153">
        <v>0</v>
      </c>
      <c r="N13" s="153">
        <v>224524000</v>
      </c>
      <c r="O13" s="82"/>
      <c r="P13" s="82" t="s">
        <v>2</v>
      </c>
      <c r="Q13" s="82" t="s">
        <v>1178</v>
      </c>
      <c r="R13" s="317">
        <v>45017</v>
      </c>
      <c r="S13" s="82" t="s">
        <v>1185</v>
      </c>
      <c r="T13" s="82"/>
      <c r="U13" s="82" t="s">
        <v>1176</v>
      </c>
    </row>
    <row r="14" spans="1:23" ht="69" customHeight="1" x14ac:dyDescent="0.3">
      <c r="A14" s="82">
        <v>10</v>
      </c>
      <c r="B14" s="82" t="s">
        <v>1319</v>
      </c>
      <c r="C14" s="82" t="s">
        <v>746</v>
      </c>
      <c r="D14" s="82" t="s">
        <v>1218</v>
      </c>
      <c r="E14" s="82" t="s">
        <v>1322</v>
      </c>
      <c r="F14" s="267" t="s">
        <v>764</v>
      </c>
      <c r="G14" s="82" t="s">
        <v>984</v>
      </c>
      <c r="H14" s="82">
        <v>1</v>
      </c>
      <c r="I14" s="153">
        <v>177160000</v>
      </c>
      <c r="J14" s="153">
        <v>7086400</v>
      </c>
      <c r="K14" s="153">
        <v>184247000</v>
      </c>
      <c r="L14" s="153">
        <v>10827000</v>
      </c>
      <c r="M14" s="153">
        <v>433080</v>
      </c>
      <c r="N14" s="153">
        <v>11260080</v>
      </c>
      <c r="O14" s="82" t="s">
        <v>356</v>
      </c>
      <c r="P14" s="82" t="s">
        <v>2</v>
      </c>
      <c r="Q14" s="82" t="s">
        <v>1177</v>
      </c>
      <c r="R14" s="317">
        <v>45261</v>
      </c>
      <c r="S14" s="82" t="s">
        <v>1182</v>
      </c>
      <c r="T14" s="82"/>
      <c r="U14" s="82" t="s">
        <v>1176</v>
      </c>
    </row>
    <row r="15" spans="1:23" ht="69" customHeight="1" x14ac:dyDescent="0.3">
      <c r="A15" s="82">
        <v>11</v>
      </c>
      <c r="B15" s="82" t="s">
        <v>747</v>
      </c>
      <c r="C15" s="82" t="s">
        <v>150</v>
      </c>
      <c r="D15" s="155" t="s">
        <v>1214</v>
      </c>
      <c r="E15" s="82" t="s">
        <v>749</v>
      </c>
      <c r="F15" s="267" t="s">
        <v>1447</v>
      </c>
      <c r="G15" s="82" t="s">
        <v>985</v>
      </c>
      <c r="H15" s="82">
        <v>1</v>
      </c>
      <c r="I15" s="153">
        <v>139569648.67256638</v>
      </c>
      <c r="J15" s="153">
        <v>18144054.327433631</v>
      </c>
      <c r="K15" s="153">
        <v>157714000</v>
      </c>
      <c r="L15" s="153">
        <v>9542000</v>
      </c>
      <c r="M15" s="153">
        <v>1240460</v>
      </c>
      <c r="N15" s="153">
        <v>10782460</v>
      </c>
      <c r="O15" s="82"/>
      <c r="P15" s="82" t="s">
        <v>2</v>
      </c>
      <c r="Q15" s="82" t="s">
        <v>1177</v>
      </c>
      <c r="R15" s="317">
        <v>44927</v>
      </c>
      <c r="S15" s="82" t="s">
        <v>1183</v>
      </c>
      <c r="T15" s="82"/>
      <c r="U15" s="82" t="s">
        <v>1176</v>
      </c>
    </row>
    <row r="16" spans="1:23" ht="69" customHeight="1" x14ac:dyDescent="0.3">
      <c r="A16" s="82">
        <v>12</v>
      </c>
      <c r="B16" s="82" t="s">
        <v>747</v>
      </c>
      <c r="C16" s="82" t="s">
        <v>6</v>
      </c>
      <c r="D16" s="82" t="s">
        <v>6</v>
      </c>
      <c r="E16" s="82" t="s">
        <v>751</v>
      </c>
      <c r="F16" s="267" t="s">
        <v>765</v>
      </c>
      <c r="G16" s="82" t="s">
        <v>986</v>
      </c>
      <c r="H16" s="82">
        <v>1</v>
      </c>
      <c r="I16" s="153">
        <v>223420353.98230091</v>
      </c>
      <c r="J16" s="153">
        <v>29044646.017699119</v>
      </c>
      <c r="K16" s="153">
        <v>252465000</v>
      </c>
      <c r="L16" s="153">
        <v>167566000</v>
      </c>
      <c r="M16" s="153">
        <v>21783513.274336278</v>
      </c>
      <c r="N16" s="153">
        <v>189349000</v>
      </c>
      <c r="O16" s="154" t="s">
        <v>356</v>
      </c>
      <c r="P16" s="82" t="s">
        <v>2</v>
      </c>
      <c r="Q16" s="82" t="s">
        <v>1177</v>
      </c>
      <c r="R16" s="317">
        <v>44986</v>
      </c>
      <c r="S16" s="82" t="s">
        <v>1186</v>
      </c>
      <c r="T16" s="82" t="s">
        <v>1430</v>
      </c>
      <c r="U16" s="82" t="s">
        <v>1176</v>
      </c>
    </row>
    <row r="17" spans="1:21" ht="69" customHeight="1" x14ac:dyDescent="0.3">
      <c r="A17" s="82">
        <v>13</v>
      </c>
      <c r="B17" s="82" t="s">
        <v>1319</v>
      </c>
      <c r="C17" s="82" t="s">
        <v>746</v>
      </c>
      <c r="D17" s="82" t="s">
        <v>1212</v>
      </c>
      <c r="E17" s="82" t="s">
        <v>1322</v>
      </c>
      <c r="F17" s="267" t="s">
        <v>766</v>
      </c>
      <c r="G17" s="82" t="s">
        <v>975</v>
      </c>
      <c r="H17" s="82">
        <v>1</v>
      </c>
      <c r="I17" s="153">
        <v>168365384.61538461</v>
      </c>
      <c r="J17" s="153">
        <v>0</v>
      </c>
      <c r="K17" s="153">
        <v>168366000</v>
      </c>
      <c r="L17" s="153">
        <v>168366000</v>
      </c>
      <c r="M17" s="153">
        <v>0</v>
      </c>
      <c r="N17" s="153">
        <v>168366000</v>
      </c>
      <c r="O17" s="154" t="s">
        <v>356</v>
      </c>
      <c r="P17" s="82" t="s">
        <v>2</v>
      </c>
      <c r="Q17" s="82" t="s">
        <v>701</v>
      </c>
      <c r="R17" s="317">
        <v>44927</v>
      </c>
      <c r="S17" s="82" t="s">
        <v>1182</v>
      </c>
      <c r="T17" s="82"/>
      <c r="U17" s="82" t="s">
        <v>1176</v>
      </c>
    </row>
    <row r="18" spans="1:21" ht="69" customHeight="1" x14ac:dyDescent="0.3">
      <c r="A18" s="82">
        <v>14</v>
      </c>
      <c r="B18" s="82" t="s">
        <v>1319</v>
      </c>
      <c r="C18" s="82" t="s">
        <v>746</v>
      </c>
      <c r="D18" s="82" t="s">
        <v>1219</v>
      </c>
      <c r="E18" s="82" t="s">
        <v>1322</v>
      </c>
      <c r="F18" s="267" t="s">
        <v>767</v>
      </c>
      <c r="G18" s="82" t="s">
        <v>987</v>
      </c>
      <c r="H18" s="82">
        <v>1</v>
      </c>
      <c r="I18" s="153">
        <v>153985000</v>
      </c>
      <c r="J18" s="153">
        <v>6159400</v>
      </c>
      <c r="K18" s="153">
        <v>160145000</v>
      </c>
      <c r="L18" s="153">
        <v>38924000</v>
      </c>
      <c r="M18" s="153">
        <v>1556960</v>
      </c>
      <c r="N18" s="153">
        <v>40480960</v>
      </c>
      <c r="O18" s="82" t="s">
        <v>1174</v>
      </c>
      <c r="P18" s="82" t="s">
        <v>2</v>
      </c>
      <c r="Q18" s="82" t="s">
        <v>1177</v>
      </c>
      <c r="R18" s="317">
        <v>45200</v>
      </c>
      <c r="S18" s="82" t="s">
        <v>1182</v>
      </c>
      <c r="T18" s="82"/>
      <c r="U18" s="82" t="s">
        <v>1176</v>
      </c>
    </row>
    <row r="19" spans="1:21" ht="69" customHeight="1" x14ac:dyDescent="0.3">
      <c r="A19" s="82">
        <v>15</v>
      </c>
      <c r="B19" s="82" t="s">
        <v>747</v>
      </c>
      <c r="C19" s="82" t="s">
        <v>6</v>
      </c>
      <c r="D19" s="82" t="s">
        <v>6</v>
      </c>
      <c r="E19" s="82" t="s">
        <v>751</v>
      </c>
      <c r="F19" s="267" t="s">
        <v>768</v>
      </c>
      <c r="G19" s="82" t="s">
        <v>988</v>
      </c>
      <c r="H19" s="82">
        <v>1</v>
      </c>
      <c r="I19" s="153">
        <v>206194690.26548675</v>
      </c>
      <c r="J19" s="153">
        <v>26805309.734513279</v>
      </c>
      <c r="K19" s="153">
        <v>233000000</v>
      </c>
      <c r="L19" s="153">
        <v>171830000</v>
      </c>
      <c r="M19" s="153">
        <v>22337796.460176975</v>
      </c>
      <c r="N19" s="153">
        <v>194167000</v>
      </c>
      <c r="O19" s="154">
        <v>101100000</v>
      </c>
      <c r="P19" s="82" t="s">
        <v>2</v>
      </c>
      <c r="Q19" s="82" t="s">
        <v>1177</v>
      </c>
      <c r="R19" s="317">
        <v>44986</v>
      </c>
      <c r="S19" s="82" t="s">
        <v>1187</v>
      </c>
      <c r="T19" s="82" t="s">
        <v>1428</v>
      </c>
      <c r="U19" s="82" t="s">
        <v>1176</v>
      </c>
    </row>
    <row r="20" spans="1:21" ht="69" customHeight="1" x14ac:dyDescent="0.3">
      <c r="A20" s="82">
        <v>16</v>
      </c>
      <c r="B20" s="82" t="s">
        <v>747</v>
      </c>
      <c r="C20" s="82" t="s">
        <v>150</v>
      </c>
      <c r="D20" s="82" t="s">
        <v>1215</v>
      </c>
      <c r="E20" s="82" t="s">
        <v>749</v>
      </c>
      <c r="F20" s="267" t="s">
        <v>769</v>
      </c>
      <c r="G20" s="82" t="s">
        <v>989</v>
      </c>
      <c r="H20" s="82">
        <v>2</v>
      </c>
      <c r="I20" s="153">
        <v>145449511.16800001</v>
      </c>
      <c r="J20" s="153">
        <v>0</v>
      </c>
      <c r="K20" s="153">
        <v>145450000</v>
      </c>
      <c r="L20" s="153">
        <v>145450000</v>
      </c>
      <c r="M20" s="153">
        <v>0</v>
      </c>
      <c r="N20" s="153">
        <v>145450000</v>
      </c>
      <c r="O20" s="82"/>
      <c r="P20" s="82" t="s">
        <v>2</v>
      </c>
      <c r="Q20" s="82" t="s">
        <v>1178</v>
      </c>
      <c r="R20" s="317">
        <v>45017</v>
      </c>
      <c r="S20" s="82" t="s">
        <v>1185</v>
      </c>
      <c r="T20" s="82"/>
      <c r="U20" s="82" t="s">
        <v>1176</v>
      </c>
    </row>
    <row r="21" spans="1:21" ht="69" customHeight="1" x14ac:dyDescent="0.3">
      <c r="A21" s="82">
        <v>17</v>
      </c>
      <c r="B21" s="82" t="s">
        <v>747</v>
      </c>
      <c r="C21" s="82" t="s">
        <v>150</v>
      </c>
      <c r="D21" s="155" t="s">
        <v>1214</v>
      </c>
      <c r="E21" s="82" t="s">
        <v>749</v>
      </c>
      <c r="F21" s="267" t="s">
        <v>1443</v>
      </c>
      <c r="G21" s="267" t="s">
        <v>990</v>
      </c>
      <c r="H21" s="82">
        <v>1</v>
      </c>
      <c r="I21" s="153">
        <v>119325500</v>
      </c>
      <c r="J21" s="153">
        <v>0</v>
      </c>
      <c r="K21" s="153">
        <v>119326000</v>
      </c>
      <c r="L21" s="153">
        <v>0</v>
      </c>
      <c r="M21" s="153">
        <v>0</v>
      </c>
      <c r="N21" s="153">
        <v>0</v>
      </c>
      <c r="O21" s="82"/>
      <c r="P21" s="82" t="s">
        <v>2</v>
      </c>
      <c r="Q21" s="82" t="s">
        <v>1177</v>
      </c>
      <c r="R21" s="317">
        <v>45231</v>
      </c>
      <c r="S21" s="82" t="s">
        <v>1183</v>
      </c>
      <c r="T21" s="82"/>
      <c r="U21" s="82" t="s">
        <v>1176</v>
      </c>
    </row>
    <row r="22" spans="1:21" ht="69" customHeight="1" x14ac:dyDescent="0.3">
      <c r="A22" s="82">
        <v>18</v>
      </c>
      <c r="B22" s="82" t="s">
        <v>747</v>
      </c>
      <c r="C22" s="82" t="s">
        <v>150</v>
      </c>
      <c r="D22" s="155" t="s">
        <v>1214</v>
      </c>
      <c r="E22" s="82" t="s">
        <v>749</v>
      </c>
      <c r="F22" s="267" t="s">
        <v>1444</v>
      </c>
      <c r="G22" s="267" t="s">
        <v>990</v>
      </c>
      <c r="H22" s="82">
        <v>1</v>
      </c>
      <c r="I22" s="153">
        <v>86330345.658271208</v>
      </c>
      <c r="J22" s="153">
        <v>11222944.935575258</v>
      </c>
      <c r="K22" s="153">
        <v>97554000</v>
      </c>
      <c r="L22" s="153">
        <v>0</v>
      </c>
      <c r="M22" s="153">
        <v>0</v>
      </c>
      <c r="N22" s="153">
        <v>0</v>
      </c>
      <c r="O22" s="82"/>
      <c r="P22" s="82" t="s">
        <v>2</v>
      </c>
      <c r="Q22" s="82" t="s">
        <v>1177</v>
      </c>
      <c r="R22" s="317">
        <v>45231</v>
      </c>
      <c r="S22" s="82" t="s">
        <v>1183</v>
      </c>
      <c r="T22" s="82"/>
      <c r="U22" s="82" t="s">
        <v>1176</v>
      </c>
    </row>
    <row r="23" spans="1:21" ht="69" customHeight="1" x14ac:dyDescent="0.3">
      <c r="A23" s="82">
        <v>19</v>
      </c>
      <c r="B23" s="82" t="s">
        <v>747</v>
      </c>
      <c r="C23" s="82" t="s">
        <v>150</v>
      </c>
      <c r="D23" s="82" t="s">
        <v>1217</v>
      </c>
      <c r="E23" s="82" t="s">
        <v>749</v>
      </c>
      <c r="F23" s="267" t="s">
        <v>770</v>
      </c>
      <c r="G23" s="82" t="s">
        <v>991</v>
      </c>
      <c r="H23" s="82">
        <v>1</v>
      </c>
      <c r="I23" s="153">
        <v>110422000</v>
      </c>
      <c r="J23" s="153">
        <v>0</v>
      </c>
      <c r="K23" s="153">
        <v>110422000</v>
      </c>
      <c r="L23" s="153">
        <v>110422000</v>
      </c>
      <c r="M23" s="153">
        <v>0</v>
      </c>
      <c r="N23" s="153">
        <v>110422000</v>
      </c>
      <c r="O23" s="82"/>
      <c r="P23" s="82" t="s">
        <v>2</v>
      </c>
      <c r="Q23" s="82" t="s">
        <v>1178</v>
      </c>
      <c r="R23" s="317">
        <v>45200</v>
      </c>
      <c r="S23" s="82" t="s">
        <v>1188</v>
      </c>
      <c r="T23" s="82"/>
      <c r="U23" s="82" t="s">
        <v>1176</v>
      </c>
    </row>
    <row r="24" spans="1:21" ht="69" customHeight="1" x14ac:dyDescent="0.3">
      <c r="A24" s="82">
        <v>20</v>
      </c>
      <c r="B24" s="82" t="s">
        <v>747</v>
      </c>
      <c r="C24" s="82" t="s">
        <v>150</v>
      </c>
      <c r="D24" s="82" t="s">
        <v>1219</v>
      </c>
      <c r="E24" s="82" t="s">
        <v>749</v>
      </c>
      <c r="F24" s="267" t="s">
        <v>771</v>
      </c>
      <c r="G24" s="82" t="s">
        <v>992</v>
      </c>
      <c r="H24" s="82">
        <v>3</v>
      </c>
      <c r="I24" s="153">
        <v>104722800</v>
      </c>
      <c r="J24" s="153">
        <v>0</v>
      </c>
      <c r="K24" s="153">
        <v>104723000</v>
      </c>
      <c r="L24" s="153">
        <v>104723000</v>
      </c>
      <c r="M24" s="153">
        <v>0</v>
      </c>
      <c r="N24" s="153">
        <v>104723000</v>
      </c>
      <c r="O24" s="82"/>
      <c r="P24" s="82" t="s">
        <v>2</v>
      </c>
      <c r="Q24" s="82" t="s">
        <v>379</v>
      </c>
      <c r="R24" s="317">
        <v>45078</v>
      </c>
      <c r="S24" s="82" t="s">
        <v>1189</v>
      </c>
      <c r="T24" s="82"/>
      <c r="U24" s="82" t="s">
        <v>1176</v>
      </c>
    </row>
    <row r="25" spans="1:21" ht="69" customHeight="1" x14ac:dyDescent="0.3">
      <c r="A25" s="82">
        <v>21</v>
      </c>
      <c r="B25" s="82" t="s">
        <v>1319</v>
      </c>
      <c r="C25" s="82" t="s">
        <v>746</v>
      </c>
      <c r="D25" s="82" t="s">
        <v>1212</v>
      </c>
      <c r="E25" s="82" t="s">
        <v>1322</v>
      </c>
      <c r="F25" s="267" t="s">
        <v>772</v>
      </c>
      <c r="G25" s="82" t="s">
        <v>975</v>
      </c>
      <c r="H25" s="82">
        <v>1</v>
      </c>
      <c r="I25" s="153">
        <v>99038461.538461536</v>
      </c>
      <c r="J25" s="153">
        <v>0</v>
      </c>
      <c r="K25" s="153">
        <v>99039000</v>
      </c>
      <c r="L25" s="153">
        <v>99039000</v>
      </c>
      <c r="M25" s="153">
        <v>0</v>
      </c>
      <c r="N25" s="153">
        <v>99039000</v>
      </c>
      <c r="O25" s="154" t="s">
        <v>356</v>
      </c>
      <c r="P25" s="82" t="s">
        <v>2</v>
      </c>
      <c r="Q25" s="82" t="s">
        <v>701</v>
      </c>
      <c r="R25" s="317">
        <v>44927</v>
      </c>
      <c r="S25" s="82" t="s">
        <v>1182</v>
      </c>
      <c r="T25" s="82"/>
      <c r="U25" s="82" t="s">
        <v>1176</v>
      </c>
    </row>
    <row r="26" spans="1:21" ht="69" customHeight="1" x14ac:dyDescent="0.3">
      <c r="A26" s="82">
        <v>22</v>
      </c>
      <c r="B26" s="82" t="s">
        <v>1319</v>
      </c>
      <c r="C26" s="82" t="s">
        <v>746</v>
      </c>
      <c r="D26" s="82" t="s">
        <v>1220</v>
      </c>
      <c r="E26" s="82" t="s">
        <v>1322</v>
      </c>
      <c r="F26" s="267" t="s">
        <v>773</v>
      </c>
      <c r="G26" s="82" t="s">
        <v>993</v>
      </c>
      <c r="H26" s="82">
        <v>1</v>
      </c>
      <c r="I26" s="153">
        <v>93765734.819999993</v>
      </c>
      <c r="J26" s="153">
        <v>3750629.3927999996</v>
      </c>
      <c r="K26" s="153">
        <v>97517000</v>
      </c>
      <c r="L26" s="153">
        <v>3647000</v>
      </c>
      <c r="M26" s="153">
        <v>145880</v>
      </c>
      <c r="N26" s="153">
        <v>3792880</v>
      </c>
      <c r="O26" s="82" t="s">
        <v>356</v>
      </c>
      <c r="P26" s="82" t="s">
        <v>2</v>
      </c>
      <c r="Q26" s="82" t="s">
        <v>1177</v>
      </c>
      <c r="R26" s="317">
        <v>45261</v>
      </c>
      <c r="S26" s="82" t="s">
        <v>1182</v>
      </c>
      <c r="T26" s="82"/>
      <c r="U26" s="82" t="s">
        <v>1176</v>
      </c>
    </row>
    <row r="27" spans="1:21" ht="69" customHeight="1" x14ac:dyDescent="0.3">
      <c r="A27" s="82">
        <v>23</v>
      </c>
      <c r="B27" s="82" t="s">
        <v>1319</v>
      </c>
      <c r="C27" s="82" t="s">
        <v>746</v>
      </c>
      <c r="D27" s="82" t="s">
        <v>1213</v>
      </c>
      <c r="E27" s="82" t="s">
        <v>1322</v>
      </c>
      <c r="F27" s="267" t="s">
        <v>774</v>
      </c>
      <c r="G27" s="82" t="s">
        <v>994</v>
      </c>
      <c r="H27" s="82">
        <v>1</v>
      </c>
      <c r="I27" s="153">
        <v>92832092.349999994</v>
      </c>
      <c r="J27" s="153">
        <v>3713283.6939999997</v>
      </c>
      <c r="K27" s="153">
        <v>96546000</v>
      </c>
      <c r="L27" s="153">
        <v>30945000</v>
      </c>
      <c r="M27" s="153">
        <v>1237800</v>
      </c>
      <c r="N27" s="153">
        <v>32182800</v>
      </c>
      <c r="O27" s="82" t="s">
        <v>356</v>
      </c>
      <c r="P27" s="82" t="s">
        <v>2</v>
      </c>
      <c r="Q27" s="82" t="s">
        <v>1177</v>
      </c>
      <c r="R27" s="317">
        <v>45170</v>
      </c>
      <c r="S27" s="82" t="s">
        <v>1182</v>
      </c>
      <c r="T27" s="82"/>
      <c r="U27" s="82" t="s">
        <v>1176</v>
      </c>
    </row>
    <row r="28" spans="1:21" ht="69" customHeight="1" x14ac:dyDescent="0.3">
      <c r="A28" s="82">
        <v>24</v>
      </c>
      <c r="B28" s="82" t="s">
        <v>1319</v>
      </c>
      <c r="C28" s="82" t="s">
        <v>746</v>
      </c>
      <c r="D28" s="82" t="s">
        <v>1220</v>
      </c>
      <c r="E28" s="82" t="s">
        <v>1322</v>
      </c>
      <c r="F28" s="267" t="s">
        <v>775</v>
      </c>
      <c r="G28" s="82" t="s">
        <v>995</v>
      </c>
      <c r="H28" s="82">
        <v>1</v>
      </c>
      <c r="I28" s="153">
        <v>91628412.719999999</v>
      </c>
      <c r="J28" s="153">
        <v>3665136.5088</v>
      </c>
      <c r="K28" s="153">
        <v>95294000</v>
      </c>
      <c r="L28" s="153">
        <v>5600000</v>
      </c>
      <c r="M28" s="153">
        <v>224000</v>
      </c>
      <c r="N28" s="153">
        <v>5824000</v>
      </c>
      <c r="O28" s="82" t="s">
        <v>356</v>
      </c>
      <c r="P28" s="82" t="s">
        <v>2</v>
      </c>
      <c r="Q28" s="82" t="s">
        <v>1177</v>
      </c>
      <c r="R28" s="317">
        <v>45261</v>
      </c>
      <c r="S28" s="82" t="s">
        <v>1182</v>
      </c>
      <c r="T28" s="82"/>
      <c r="U28" s="82" t="s">
        <v>1176</v>
      </c>
    </row>
    <row r="29" spans="1:21" ht="69" customHeight="1" x14ac:dyDescent="0.3">
      <c r="A29" s="82">
        <v>25</v>
      </c>
      <c r="B29" s="82" t="s">
        <v>747</v>
      </c>
      <c r="C29" s="82" t="s">
        <v>150</v>
      </c>
      <c r="D29" s="155" t="s">
        <v>1214</v>
      </c>
      <c r="E29" s="82" t="s">
        <v>749</v>
      </c>
      <c r="F29" s="267" t="s">
        <v>1436</v>
      </c>
      <c r="G29" s="82" t="s">
        <v>996</v>
      </c>
      <c r="H29" s="82">
        <v>1</v>
      </c>
      <c r="I29" s="153">
        <v>98880000</v>
      </c>
      <c r="J29" s="153">
        <v>0</v>
      </c>
      <c r="K29" s="153">
        <v>98880000</v>
      </c>
      <c r="L29" s="153">
        <v>6620000</v>
      </c>
      <c r="M29" s="153">
        <v>0</v>
      </c>
      <c r="N29" s="153">
        <v>6620000</v>
      </c>
      <c r="O29" s="82"/>
      <c r="P29" s="82" t="s">
        <v>2</v>
      </c>
      <c r="Q29" s="82" t="s">
        <v>1177</v>
      </c>
      <c r="R29" s="317">
        <v>45200</v>
      </c>
      <c r="S29" s="82" t="s">
        <v>1183</v>
      </c>
      <c r="T29" s="82"/>
      <c r="U29" s="82" t="s">
        <v>1176</v>
      </c>
    </row>
    <row r="30" spans="1:21" ht="69" customHeight="1" x14ac:dyDescent="0.3">
      <c r="A30" s="82">
        <v>26</v>
      </c>
      <c r="B30" s="82" t="s">
        <v>747</v>
      </c>
      <c r="C30" s="82" t="s">
        <v>150</v>
      </c>
      <c r="D30" s="155" t="s">
        <v>1214</v>
      </c>
      <c r="E30" s="82" t="s">
        <v>749</v>
      </c>
      <c r="F30" s="267" t="s">
        <v>1437</v>
      </c>
      <c r="G30" s="82" t="s">
        <v>996</v>
      </c>
      <c r="H30" s="82">
        <v>1</v>
      </c>
      <c r="I30" s="153">
        <v>74477055.398230106</v>
      </c>
      <c r="J30" s="153">
        <v>9682017.2017699145</v>
      </c>
      <c r="K30" s="153">
        <v>84160000</v>
      </c>
      <c r="L30" s="153">
        <v>21040000</v>
      </c>
      <c r="M30" s="153">
        <v>2735200</v>
      </c>
      <c r="N30" s="153">
        <v>23775200</v>
      </c>
      <c r="O30" s="82"/>
      <c r="P30" s="82" t="s">
        <v>2</v>
      </c>
      <c r="Q30" s="82" t="s">
        <v>1177</v>
      </c>
      <c r="R30" s="317">
        <v>45200</v>
      </c>
      <c r="S30" s="82" t="s">
        <v>1183</v>
      </c>
      <c r="T30" s="82" t="s">
        <v>1438</v>
      </c>
      <c r="U30" s="82" t="s">
        <v>1176</v>
      </c>
    </row>
    <row r="31" spans="1:21" ht="69" customHeight="1" x14ac:dyDescent="0.3">
      <c r="A31" s="82">
        <v>27</v>
      </c>
      <c r="B31" s="82" t="s">
        <v>747</v>
      </c>
      <c r="C31" s="82" t="s">
        <v>150</v>
      </c>
      <c r="D31" s="82" t="s">
        <v>1221</v>
      </c>
      <c r="E31" s="82" t="s">
        <v>749</v>
      </c>
      <c r="F31" s="267" t="s">
        <v>776</v>
      </c>
      <c r="G31" s="82" t="s">
        <v>997</v>
      </c>
      <c r="H31" s="82">
        <v>2</v>
      </c>
      <c r="I31" s="153">
        <v>94321760</v>
      </c>
      <c r="J31" s="153">
        <v>0</v>
      </c>
      <c r="K31" s="153">
        <v>94322000</v>
      </c>
      <c r="L31" s="153">
        <v>94322000</v>
      </c>
      <c r="M31" s="153">
        <v>0</v>
      </c>
      <c r="N31" s="153">
        <v>94322000</v>
      </c>
      <c r="O31" s="82"/>
      <c r="P31" s="82" t="s">
        <v>2</v>
      </c>
      <c r="Q31" s="82" t="s">
        <v>1178</v>
      </c>
      <c r="R31" s="317">
        <v>45017</v>
      </c>
      <c r="S31" s="82" t="s">
        <v>1188</v>
      </c>
      <c r="T31" s="82"/>
      <c r="U31" s="82" t="s">
        <v>1176</v>
      </c>
    </row>
    <row r="32" spans="1:21" ht="69" customHeight="1" x14ac:dyDescent="0.3">
      <c r="A32" s="82">
        <v>28</v>
      </c>
      <c r="B32" s="82" t="s">
        <v>1319</v>
      </c>
      <c r="C32" s="82" t="s">
        <v>746</v>
      </c>
      <c r="D32" s="82" t="s">
        <v>1219</v>
      </c>
      <c r="E32" s="82" t="s">
        <v>1322</v>
      </c>
      <c r="F32" s="267" t="s">
        <v>767</v>
      </c>
      <c r="G32" s="82" t="s">
        <v>987</v>
      </c>
      <c r="H32" s="82">
        <v>1</v>
      </c>
      <c r="I32" s="153">
        <v>87550000</v>
      </c>
      <c r="J32" s="153">
        <v>3502000</v>
      </c>
      <c r="K32" s="153">
        <v>91052000</v>
      </c>
      <c r="L32" s="153">
        <v>22131000</v>
      </c>
      <c r="M32" s="153">
        <v>885240</v>
      </c>
      <c r="N32" s="153">
        <v>23016240</v>
      </c>
      <c r="O32" s="82" t="s">
        <v>356</v>
      </c>
      <c r="P32" s="82" t="s">
        <v>2</v>
      </c>
      <c r="Q32" s="82" t="s">
        <v>1177</v>
      </c>
      <c r="R32" s="317">
        <v>45200</v>
      </c>
      <c r="S32" s="82" t="s">
        <v>1182</v>
      </c>
      <c r="T32" s="82"/>
      <c r="U32" s="82" t="s">
        <v>1176</v>
      </c>
    </row>
    <row r="33" spans="1:21" ht="69" customHeight="1" x14ac:dyDescent="0.3">
      <c r="A33" s="82">
        <v>29</v>
      </c>
      <c r="B33" s="82" t="s">
        <v>747</v>
      </c>
      <c r="C33" s="82" t="s">
        <v>6</v>
      </c>
      <c r="D33" s="82" t="s">
        <v>6</v>
      </c>
      <c r="E33" s="82" t="s">
        <v>751</v>
      </c>
      <c r="F33" s="267" t="s">
        <v>777</v>
      </c>
      <c r="G33" s="82" t="s">
        <v>998</v>
      </c>
      <c r="H33" s="82">
        <v>1</v>
      </c>
      <c r="I33" s="153">
        <v>83539823.008849561</v>
      </c>
      <c r="J33" s="153">
        <v>10860176.991150443</v>
      </c>
      <c r="K33" s="153">
        <v>94400000</v>
      </c>
      <c r="L33" s="153">
        <v>62655000</v>
      </c>
      <c r="M33" s="153">
        <v>8145132.7433628291</v>
      </c>
      <c r="N33" s="153">
        <v>70800000</v>
      </c>
      <c r="O33" s="154">
        <v>701000000</v>
      </c>
      <c r="P33" s="82" t="s">
        <v>2</v>
      </c>
      <c r="Q33" s="82" t="s">
        <v>1177</v>
      </c>
      <c r="R33" s="317">
        <v>44986</v>
      </c>
      <c r="S33" s="82" t="s">
        <v>1186</v>
      </c>
      <c r="T33" s="82" t="s">
        <v>1428</v>
      </c>
      <c r="U33" s="82" t="s">
        <v>1176</v>
      </c>
    </row>
    <row r="34" spans="1:21" ht="69" customHeight="1" x14ac:dyDescent="0.3">
      <c r="A34" s="82">
        <v>30</v>
      </c>
      <c r="B34" s="82" t="s">
        <v>747</v>
      </c>
      <c r="C34" s="82" t="s">
        <v>6</v>
      </c>
      <c r="D34" s="82" t="s">
        <v>6</v>
      </c>
      <c r="E34" s="82" t="s">
        <v>751</v>
      </c>
      <c r="F34" s="267" t="s">
        <v>778</v>
      </c>
      <c r="G34" s="82" t="s">
        <v>999</v>
      </c>
      <c r="H34" s="82">
        <v>1</v>
      </c>
      <c r="I34" s="153">
        <v>83619469.026548684</v>
      </c>
      <c r="J34" s="153">
        <v>10870530.973451329</v>
      </c>
      <c r="K34" s="153">
        <v>94490000</v>
      </c>
      <c r="L34" s="153">
        <v>69683000</v>
      </c>
      <c r="M34" s="153">
        <v>9058699.1150442362</v>
      </c>
      <c r="N34" s="153">
        <v>78741000</v>
      </c>
      <c r="O34" s="154">
        <v>701000000</v>
      </c>
      <c r="P34" s="82" t="s">
        <v>2</v>
      </c>
      <c r="Q34" s="82" t="s">
        <v>1177</v>
      </c>
      <c r="R34" s="317">
        <v>44986</v>
      </c>
      <c r="S34" s="82" t="s">
        <v>1187</v>
      </c>
      <c r="T34" s="82" t="s">
        <v>1428</v>
      </c>
      <c r="U34" s="82" t="s">
        <v>1176</v>
      </c>
    </row>
    <row r="35" spans="1:21" ht="69" customHeight="1" x14ac:dyDescent="0.3">
      <c r="A35" s="82">
        <v>31</v>
      </c>
      <c r="B35" s="82" t="s">
        <v>747</v>
      </c>
      <c r="C35" s="82" t="s">
        <v>150</v>
      </c>
      <c r="D35" s="82" t="s">
        <v>1215</v>
      </c>
      <c r="E35" s="82" t="s">
        <v>749</v>
      </c>
      <c r="F35" s="267" t="s">
        <v>779</v>
      </c>
      <c r="G35" s="82" t="s">
        <v>1000</v>
      </c>
      <c r="H35" s="82">
        <v>3</v>
      </c>
      <c r="I35" s="153">
        <v>82282200</v>
      </c>
      <c r="J35" s="153">
        <v>0</v>
      </c>
      <c r="K35" s="153">
        <v>82283000</v>
      </c>
      <c r="L35" s="153">
        <v>82283000</v>
      </c>
      <c r="M35" s="153">
        <v>0</v>
      </c>
      <c r="N35" s="153">
        <v>82283000</v>
      </c>
      <c r="O35" s="82"/>
      <c r="P35" s="82" t="s">
        <v>2</v>
      </c>
      <c r="Q35" s="82" t="s">
        <v>1178</v>
      </c>
      <c r="R35" s="317">
        <v>45017</v>
      </c>
      <c r="S35" s="82" t="s">
        <v>345</v>
      </c>
      <c r="T35" s="82"/>
      <c r="U35" s="82" t="s">
        <v>1176</v>
      </c>
    </row>
    <row r="36" spans="1:21" ht="69" customHeight="1" x14ac:dyDescent="0.3">
      <c r="A36" s="82">
        <v>32</v>
      </c>
      <c r="B36" s="82" t="s">
        <v>747</v>
      </c>
      <c r="C36" s="82" t="s">
        <v>150</v>
      </c>
      <c r="D36" s="155" t="s">
        <v>1214</v>
      </c>
      <c r="E36" s="82" t="s">
        <v>749</v>
      </c>
      <c r="F36" s="267" t="s">
        <v>1448</v>
      </c>
      <c r="G36" s="82" t="s">
        <v>985</v>
      </c>
      <c r="H36" s="82">
        <v>1</v>
      </c>
      <c r="I36" s="153">
        <v>69320349.299999997</v>
      </c>
      <c r="J36" s="153">
        <v>0</v>
      </c>
      <c r="K36" s="153">
        <v>69321000</v>
      </c>
      <c r="L36" s="153">
        <v>4914000</v>
      </c>
      <c r="M36" s="153">
        <v>0</v>
      </c>
      <c r="N36" s="153">
        <v>4914000</v>
      </c>
      <c r="O36" s="82"/>
      <c r="P36" s="82" t="s">
        <v>2</v>
      </c>
      <c r="Q36" s="82" t="s">
        <v>1177</v>
      </c>
      <c r="R36" s="317">
        <v>44927</v>
      </c>
      <c r="S36" s="82" t="s">
        <v>1183</v>
      </c>
      <c r="T36" s="82"/>
      <c r="U36" s="82" t="s">
        <v>1176</v>
      </c>
    </row>
    <row r="37" spans="1:21" ht="69" customHeight="1" x14ac:dyDescent="0.3">
      <c r="A37" s="82">
        <v>33</v>
      </c>
      <c r="B37" s="82" t="s">
        <v>747</v>
      </c>
      <c r="C37" s="82" t="s">
        <v>150</v>
      </c>
      <c r="D37" s="82" t="s">
        <v>1222</v>
      </c>
      <c r="E37" s="82" t="s">
        <v>749</v>
      </c>
      <c r="F37" s="267" t="s">
        <v>780</v>
      </c>
      <c r="G37" s="82" t="s">
        <v>1001</v>
      </c>
      <c r="H37" s="82">
        <v>3</v>
      </c>
      <c r="I37" s="153">
        <v>61189680</v>
      </c>
      <c r="J37" s="153">
        <v>7954658.4000000004</v>
      </c>
      <c r="K37" s="153">
        <v>69145000</v>
      </c>
      <c r="L37" s="153">
        <v>61190000</v>
      </c>
      <c r="M37" s="153">
        <v>7954700</v>
      </c>
      <c r="N37" s="153">
        <v>69144700</v>
      </c>
      <c r="O37" s="82"/>
      <c r="P37" s="82" t="s">
        <v>2</v>
      </c>
      <c r="Q37" s="82" t="s">
        <v>1178</v>
      </c>
      <c r="R37" s="317">
        <v>44927</v>
      </c>
      <c r="S37" s="82" t="s">
        <v>1190</v>
      </c>
      <c r="T37" s="82"/>
      <c r="U37" s="82" t="s">
        <v>1176</v>
      </c>
    </row>
    <row r="38" spans="1:21" ht="69" customHeight="1" x14ac:dyDescent="0.3">
      <c r="A38" s="82">
        <v>34</v>
      </c>
      <c r="B38" s="82" t="s">
        <v>1319</v>
      </c>
      <c r="C38" s="82" t="s">
        <v>746</v>
      </c>
      <c r="D38" s="82" t="s">
        <v>1218</v>
      </c>
      <c r="E38" s="82" t="s">
        <v>1322</v>
      </c>
      <c r="F38" s="267" t="s">
        <v>781</v>
      </c>
      <c r="G38" s="82" t="s">
        <v>1002</v>
      </c>
      <c r="H38" s="82">
        <v>1</v>
      </c>
      <c r="I38" s="153">
        <v>63860000</v>
      </c>
      <c r="J38" s="153">
        <v>2554400</v>
      </c>
      <c r="K38" s="153">
        <v>66415000</v>
      </c>
      <c r="L38" s="153">
        <v>13837000</v>
      </c>
      <c r="M38" s="153">
        <v>553480</v>
      </c>
      <c r="N38" s="153">
        <v>14390480</v>
      </c>
      <c r="O38" s="82" t="s">
        <v>356</v>
      </c>
      <c r="P38" s="82" t="s">
        <v>2</v>
      </c>
      <c r="Q38" s="82" t="s">
        <v>1177</v>
      </c>
      <c r="R38" s="317">
        <v>45170</v>
      </c>
      <c r="S38" s="82" t="s">
        <v>1182</v>
      </c>
      <c r="T38" s="82"/>
      <c r="U38" s="82" t="s">
        <v>1176</v>
      </c>
    </row>
    <row r="39" spans="1:21" ht="69" customHeight="1" x14ac:dyDescent="0.3">
      <c r="A39" s="82">
        <v>35</v>
      </c>
      <c r="B39" s="82" t="s">
        <v>747</v>
      </c>
      <c r="C39" s="82" t="s">
        <v>150</v>
      </c>
      <c r="D39" s="82" t="s">
        <v>1223</v>
      </c>
      <c r="E39" s="82" t="s">
        <v>749</v>
      </c>
      <c r="F39" s="267" t="s">
        <v>782</v>
      </c>
      <c r="G39" s="82" t="s">
        <v>1003</v>
      </c>
      <c r="H39" s="82">
        <v>1</v>
      </c>
      <c r="I39" s="153">
        <v>55122662.400000006</v>
      </c>
      <c r="J39" s="153">
        <v>7165946.1120000007</v>
      </c>
      <c r="K39" s="153">
        <v>62289000</v>
      </c>
      <c r="L39" s="153">
        <v>55123000</v>
      </c>
      <c r="M39" s="153">
        <v>7165990</v>
      </c>
      <c r="N39" s="153">
        <v>62288990</v>
      </c>
      <c r="O39" s="82"/>
      <c r="P39" s="82" t="s">
        <v>2</v>
      </c>
      <c r="Q39" s="82" t="s">
        <v>1178</v>
      </c>
      <c r="R39" s="317">
        <v>45017</v>
      </c>
      <c r="S39" s="82" t="s">
        <v>1191</v>
      </c>
      <c r="T39" s="82"/>
      <c r="U39" s="82" t="s">
        <v>1176</v>
      </c>
    </row>
    <row r="40" spans="1:21" ht="69" customHeight="1" x14ac:dyDescent="0.3">
      <c r="A40" s="82">
        <v>36</v>
      </c>
      <c r="B40" s="82" t="s">
        <v>747</v>
      </c>
      <c r="C40" s="82" t="s">
        <v>150</v>
      </c>
      <c r="D40" s="82" t="s">
        <v>1215</v>
      </c>
      <c r="E40" s="82" t="s">
        <v>749</v>
      </c>
      <c r="F40" s="267" t="s">
        <v>783</v>
      </c>
      <c r="G40" s="82" t="s">
        <v>1004</v>
      </c>
      <c r="H40" s="82">
        <v>1</v>
      </c>
      <c r="I40" s="153">
        <v>61266400</v>
      </c>
      <c r="J40" s="153">
        <v>0</v>
      </c>
      <c r="K40" s="153">
        <v>61267000</v>
      </c>
      <c r="L40" s="153">
        <v>61267000</v>
      </c>
      <c r="M40" s="153">
        <v>0</v>
      </c>
      <c r="N40" s="153">
        <v>61267000</v>
      </c>
      <c r="O40" s="82"/>
      <c r="P40" s="82" t="s">
        <v>2</v>
      </c>
      <c r="Q40" s="82" t="s">
        <v>1178</v>
      </c>
      <c r="R40" s="317">
        <v>45017</v>
      </c>
      <c r="S40" s="82" t="s">
        <v>345</v>
      </c>
      <c r="T40" s="82"/>
      <c r="U40" s="82" t="s">
        <v>1176</v>
      </c>
    </row>
    <row r="41" spans="1:21" ht="69" customHeight="1" x14ac:dyDescent="0.3">
      <c r="A41" s="82">
        <v>37</v>
      </c>
      <c r="B41" s="82" t="s">
        <v>747</v>
      </c>
      <c r="C41" s="82" t="s">
        <v>150</v>
      </c>
      <c r="D41" s="82" t="s">
        <v>1219</v>
      </c>
      <c r="E41" s="82" t="s">
        <v>749</v>
      </c>
      <c r="F41" s="267" t="s">
        <v>783</v>
      </c>
      <c r="G41" s="82" t="s">
        <v>1005</v>
      </c>
      <c r="H41" s="82">
        <v>1</v>
      </c>
      <c r="I41" s="153">
        <v>61266400</v>
      </c>
      <c r="J41" s="153">
        <v>0</v>
      </c>
      <c r="K41" s="153">
        <v>61267000</v>
      </c>
      <c r="L41" s="153">
        <v>61267000</v>
      </c>
      <c r="M41" s="153">
        <v>0</v>
      </c>
      <c r="N41" s="153">
        <v>61267000</v>
      </c>
      <c r="O41" s="82"/>
      <c r="P41" s="82" t="s">
        <v>2</v>
      </c>
      <c r="Q41" s="82" t="s">
        <v>379</v>
      </c>
      <c r="R41" s="317">
        <v>45078</v>
      </c>
      <c r="S41" s="82" t="s">
        <v>1189</v>
      </c>
      <c r="T41" s="82"/>
      <c r="U41" s="82" t="s">
        <v>1176</v>
      </c>
    </row>
    <row r="42" spans="1:21" ht="69" customHeight="1" x14ac:dyDescent="0.3">
      <c r="A42" s="82">
        <v>38</v>
      </c>
      <c r="B42" s="82" t="s">
        <v>747</v>
      </c>
      <c r="C42" s="82" t="s">
        <v>150</v>
      </c>
      <c r="D42" s="155" t="s">
        <v>1214</v>
      </c>
      <c r="E42" s="82" t="s">
        <v>749</v>
      </c>
      <c r="F42" s="267" t="s">
        <v>1441</v>
      </c>
      <c r="G42" s="267" t="s">
        <v>1006</v>
      </c>
      <c r="H42" s="82">
        <v>1</v>
      </c>
      <c r="I42" s="153">
        <v>45065599.363534398</v>
      </c>
      <c r="J42" s="153">
        <v>5858527.9172594724</v>
      </c>
      <c r="K42" s="153">
        <v>50925000</v>
      </c>
      <c r="L42" s="153">
        <v>0</v>
      </c>
      <c r="M42" s="153">
        <v>0</v>
      </c>
      <c r="N42" s="153">
        <v>0</v>
      </c>
      <c r="O42" s="82"/>
      <c r="P42" s="82" t="s">
        <v>2</v>
      </c>
      <c r="Q42" s="82" t="s">
        <v>1177</v>
      </c>
      <c r="R42" s="317">
        <v>45170</v>
      </c>
      <c r="S42" s="82" t="s">
        <v>1183</v>
      </c>
      <c r="T42" s="82"/>
      <c r="U42" s="82" t="s">
        <v>1176</v>
      </c>
    </row>
    <row r="43" spans="1:21" ht="69" customHeight="1" x14ac:dyDescent="0.3">
      <c r="A43" s="82">
        <v>39</v>
      </c>
      <c r="B43" s="82" t="s">
        <v>747</v>
      </c>
      <c r="C43" s="82" t="s">
        <v>6</v>
      </c>
      <c r="D43" s="82" t="s">
        <v>6</v>
      </c>
      <c r="E43" s="82" t="s">
        <v>751</v>
      </c>
      <c r="F43" s="267" t="s">
        <v>784</v>
      </c>
      <c r="G43" s="82" t="s">
        <v>1007</v>
      </c>
      <c r="H43" s="82">
        <v>1</v>
      </c>
      <c r="I43" s="153">
        <v>50220430.239060856</v>
      </c>
      <c r="J43" s="153">
        <v>6528655.9310779115</v>
      </c>
      <c r="K43" s="153">
        <v>56750000</v>
      </c>
      <c r="L43" s="153">
        <v>50221000</v>
      </c>
      <c r="M43" s="153">
        <v>6528655.931077905</v>
      </c>
      <c r="N43" s="153">
        <v>56749086.170138769</v>
      </c>
      <c r="O43" s="154"/>
      <c r="P43" s="82" t="s">
        <v>2</v>
      </c>
      <c r="Q43" s="82" t="s">
        <v>379</v>
      </c>
      <c r="R43" s="317">
        <v>44986</v>
      </c>
      <c r="S43" s="82" t="s">
        <v>1192</v>
      </c>
      <c r="T43" s="82"/>
      <c r="U43" s="82" t="s">
        <v>1176</v>
      </c>
    </row>
    <row r="44" spans="1:21" ht="69" customHeight="1" x14ac:dyDescent="0.3">
      <c r="A44" s="82">
        <v>40</v>
      </c>
      <c r="B44" s="82" t="s">
        <v>747</v>
      </c>
      <c r="C44" s="82" t="s">
        <v>6</v>
      </c>
      <c r="D44" s="82" t="s">
        <v>6</v>
      </c>
      <c r="E44" s="82" t="s">
        <v>751</v>
      </c>
      <c r="F44" s="267" t="s">
        <v>785</v>
      </c>
      <c r="G44" s="82" t="s">
        <v>1008</v>
      </c>
      <c r="H44" s="82">
        <v>1</v>
      </c>
      <c r="I44" s="153">
        <v>49437168.141592927</v>
      </c>
      <c r="J44" s="153">
        <v>6426831.8584070811</v>
      </c>
      <c r="K44" s="153">
        <v>55864000</v>
      </c>
      <c r="L44" s="153">
        <v>49438000</v>
      </c>
      <c r="M44" s="153">
        <v>6426831.8584070727</v>
      </c>
      <c r="N44" s="153">
        <v>55864000.000000007</v>
      </c>
      <c r="O44" s="154"/>
      <c r="P44" s="82" t="s">
        <v>2</v>
      </c>
      <c r="Q44" s="82" t="s">
        <v>379</v>
      </c>
      <c r="R44" s="317">
        <v>44986</v>
      </c>
      <c r="S44" s="82" t="s">
        <v>1192</v>
      </c>
      <c r="T44" s="82"/>
      <c r="U44" s="82" t="s">
        <v>1176</v>
      </c>
    </row>
    <row r="45" spans="1:21" ht="69" customHeight="1" x14ac:dyDescent="0.3">
      <c r="A45" s="82">
        <v>41</v>
      </c>
      <c r="B45" s="82" t="s">
        <v>747</v>
      </c>
      <c r="C45" s="82" t="s">
        <v>6</v>
      </c>
      <c r="D45" s="82" t="s">
        <v>1219</v>
      </c>
      <c r="E45" s="82" t="s">
        <v>752</v>
      </c>
      <c r="F45" s="267" t="s">
        <v>786</v>
      </c>
      <c r="G45" s="82" t="s">
        <v>1009</v>
      </c>
      <c r="H45" s="82">
        <v>96</v>
      </c>
      <c r="I45" s="153">
        <v>48592694.400000006</v>
      </c>
      <c r="J45" s="153">
        <v>6317050.2720000008</v>
      </c>
      <c r="K45" s="153">
        <v>54910000</v>
      </c>
      <c r="L45" s="153">
        <v>48593000</v>
      </c>
      <c r="M45" s="153">
        <v>6317090</v>
      </c>
      <c r="N45" s="153">
        <v>54910090</v>
      </c>
      <c r="O45" s="82"/>
      <c r="P45" s="82" t="s">
        <v>2</v>
      </c>
      <c r="Q45" s="82" t="s">
        <v>1177</v>
      </c>
      <c r="R45" s="317">
        <v>45078</v>
      </c>
      <c r="S45" s="82" t="s">
        <v>1189</v>
      </c>
      <c r="T45" s="82"/>
      <c r="U45" s="82" t="s">
        <v>1176</v>
      </c>
    </row>
    <row r="46" spans="1:21" ht="69" customHeight="1" x14ac:dyDescent="0.3">
      <c r="A46" s="82">
        <v>42</v>
      </c>
      <c r="B46" s="82" t="s">
        <v>747</v>
      </c>
      <c r="C46" s="82" t="s">
        <v>150</v>
      </c>
      <c r="D46" s="82" t="s">
        <v>1217</v>
      </c>
      <c r="E46" s="82" t="s">
        <v>749</v>
      </c>
      <c r="F46" s="267" t="s">
        <v>787</v>
      </c>
      <c r="G46" s="82" t="s">
        <v>1010</v>
      </c>
      <c r="H46" s="82">
        <v>1</v>
      </c>
      <c r="I46" s="153">
        <v>54854800</v>
      </c>
      <c r="J46" s="153">
        <v>0</v>
      </c>
      <c r="K46" s="153">
        <v>54855000</v>
      </c>
      <c r="L46" s="153">
        <v>54855000</v>
      </c>
      <c r="M46" s="153">
        <v>0</v>
      </c>
      <c r="N46" s="153">
        <v>54855000</v>
      </c>
      <c r="O46" s="82"/>
      <c r="P46" s="82" t="s">
        <v>2</v>
      </c>
      <c r="Q46" s="82" t="s">
        <v>1178</v>
      </c>
      <c r="R46" s="317">
        <v>45200</v>
      </c>
      <c r="S46" s="82" t="s">
        <v>1188</v>
      </c>
      <c r="T46" s="82"/>
      <c r="U46" s="82" t="s">
        <v>1176</v>
      </c>
    </row>
    <row r="47" spans="1:21" ht="69" customHeight="1" x14ac:dyDescent="0.3">
      <c r="A47" s="82">
        <v>43</v>
      </c>
      <c r="B47" s="82" t="s">
        <v>1319</v>
      </c>
      <c r="C47" s="82" t="s">
        <v>746</v>
      </c>
      <c r="D47" s="82" t="s">
        <v>1224</v>
      </c>
      <c r="E47" s="82" t="s">
        <v>1322</v>
      </c>
      <c r="F47" s="267" t="s">
        <v>788</v>
      </c>
      <c r="G47" s="82" t="s">
        <v>1011</v>
      </c>
      <c r="H47" s="82">
        <v>1</v>
      </c>
      <c r="I47" s="153">
        <v>52090839.311999999</v>
      </c>
      <c r="J47" s="153">
        <v>2083633.5724800001</v>
      </c>
      <c r="K47" s="153">
        <v>54175000</v>
      </c>
      <c r="L47" s="153">
        <v>8393000</v>
      </c>
      <c r="M47" s="153">
        <v>335720</v>
      </c>
      <c r="N47" s="153">
        <v>8728720</v>
      </c>
      <c r="O47" s="82" t="s">
        <v>356</v>
      </c>
      <c r="P47" s="82" t="s">
        <v>2</v>
      </c>
      <c r="Q47" s="82" t="s">
        <v>1177</v>
      </c>
      <c r="R47" s="317">
        <v>45231</v>
      </c>
      <c r="S47" s="82" t="s">
        <v>1182</v>
      </c>
      <c r="T47" s="82"/>
      <c r="U47" s="82" t="s">
        <v>1176</v>
      </c>
    </row>
    <row r="48" spans="1:21" ht="69" customHeight="1" x14ac:dyDescent="0.3">
      <c r="A48" s="82">
        <v>44</v>
      </c>
      <c r="B48" s="82" t="s">
        <v>747</v>
      </c>
      <c r="C48" s="82" t="s">
        <v>6</v>
      </c>
      <c r="D48" s="82" t="s">
        <v>6</v>
      </c>
      <c r="E48" s="82" t="s">
        <v>751</v>
      </c>
      <c r="F48" s="267" t="s">
        <v>789</v>
      </c>
      <c r="G48" s="82" t="s">
        <v>1012</v>
      </c>
      <c r="H48" s="82">
        <v>1</v>
      </c>
      <c r="I48" s="153">
        <v>47787610.619469032</v>
      </c>
      <c r="J48" s="153">
        <v>6212389.3805309739</v>
      </c>
      <c r="K48" s="153">
        <v>54000000</v>
      </c>
      <c r="L48" s="153">
        <v>47788000</v>
      </c>
      <c r="M48" s="153">
        <v>6212389.3805309683</v>
      </c>
      <c r="N48" s="153">
        <v>54000000.000000007</v>
      </c>
      <c r="O48" s="154"/>
      <c r="P48" s="82" t="s">
        <v>2</v>
      </c>
      <c r="Q48" s="82" t="s">
        <v>1177</v>
      </c>
      <c r="R48" s="317">
        <v>44958</v>
      </c>
      <c r="S48" s="82" t="s">
        <v>1183</v>
      </c>
      <c r="T48" s="82"/>
      <c r="U48" s="82" t="s">
        <v>1176</v>
      </c>
    </row>
    <row r="49" spans="1:21" ht="69" customHeight="1" x14ac:dyDescent="0.3">
      <c r="A49" s="82">
        <v>45</v>
      </c>
      <c r="B49" s="82" t="s">
        <v>747</v>
      </c>
      <c r="C49" s="82" t="s">
        <v>6</v>
      </c>
      <c r="D49" s="82" t="s">
        <v>6</v>
      </c>
      <c r="E49" s="82" t="s">
        <v>751</v>
      </c>
      <c r="F49" s="267" t="s">
        <v>790</v>
      </c>
      <c r="G49" s="82" t="s">
        <v>1013</v>
      </c>
      <c r="H49" s="82">
        <v>1</v>
      </c>
      <c r="I49" s="153">
        <v>44959292.035398237</v>
      </c>
      <c r="J49" s="153">
        <v>5844707.964601771</v>
      </c>
      <c r="K49" s="153">
        <v>50804000</v>
      </c>
      <c r="L49" s="153">
        <v>44960000</v>
      </c>
      <c r="M49" s="153">
        <v>5844707.96460177</v>
      </c>
      <c r="N49" s="153">
        <v>50804000.000000007</v>
      </c>
      <c r="O49" s="154"/>
      <c r="P49" s="82" t="s">
        <v>2</v>
      </c>
      <c r="Q49" s="82" t="s">
        <v>1177</v>
      </c>
      <c r="R49" s="317">
        <v>44958</v>
      </c>
      <c r="S49" s="82" t="s">
        <v>1183</v>
      </c>
      <c r="T49" s="82"/>
      <c r="U49" s="82" t="s">
        <v>1176</v>
      </c>
    </row>
    <row r="50" spans="1:21" ht="69" customHeight="1" x14ac:dyDescent="0.3">
      <c r="A50" s="82">
        <v>46</v>
      </c>
      <c r="B50" s="82" t="s">
        <v>747</v>
      </c>
      <c r="C50" s="82" t="s">
        <v>6</v>
      </c>
      <c r="D50" s="82" t="s">
        <v>6</v>
      </c>
      <c r="E50" s="82" t="s">
        <v>751</v>
      </c>
      <c r="F50" s="267" t="s">
        <v>1429</v>
      </c>
      <c r="G50" s="82" t="s">
        <v>1014</v>
      </c>
      <c r="H50" s="82">
        <v>1</v>
      </c>
      <c r="I50" s="153">
        <v>49372566.371681422</v>
      </c>
      <c r="J50" s="153">
        <v>6418433.6283185855</v>
      </c>
      <c r="K50" s="153">
        <v>55791000</v>
      </c>
      <c r="L50" s="153">
        <v>32916000</v>
      </c>
      <c r="M50" s="153">
        <v>4278955.7522123866</v>
      </c>
      <c r="N50" s="153">
        <v>37194000</v>
      </c>
      <c r="O50" s="154">
        <v>701000000</v>
      </c>
      <c r="P50" s="82" t="s">
        <v>2</v>
      </c>
      <c r="Q50" s="82" t="s">
        <v>1177</v>
      </c>
      <c r="R50" s="317">
        <v>45017</v>
      </c>
      <c r="S50" s="82" t="s">
        <v>1193</v>
      </c>
      <c r="T50" s="82" t="s">
        <v>1428</v>
      </c>
      <c r="U50" s="82" t="s">
        <v>1176</v>
      </c>
    </row>
    <row r="51" spans="1:21" ht="69" customHeight="1" x14ac:dyDescent="0.3">
      <c r="A51" s="82">
        <v>47</v>
      </c>
      <c r="B51" s="82" t="s">
        <v>1319</v>
      </c>
      <c r="C51" s="82" t="s">
        <v>746</v>
      </c>
      <c r="D51" s="82" t="s">
        <v>1225</v>
      </c>
      <c r="E51" s="82" t="s">
        <v>1322</v>
      </c>
      <c r="F51" s="267" t="s">
        <v>791</v>
      </c>
      <c r="G51" s="82" t="s">
        <v>1015</v>
      </c>
      <c r="H51" s="82">
        <v>1</v>
      </c>
      <c r="I51" s="153">
        <v>41910442.619892001</v>
      </c>
      <c r="J51" s="153">
        <v>6286566.3929837998</v>
      </c>
      <c r="K51" s="153">
        <v>48198000</v>
      </c>
      <c r="L51" s="153">
        <v>21072000</v>
      </c>
      <c r="M51" s="153">
        <v>3160800</v>
      </c>
      <c r="N51" s="153">
        <v>24232800</v>
      </c>
      <c r="O51" s="82" t="s">
        <v>356</v>
      </c>
      <c r="P51" s="82" t="s">
        <v>2</v>
      </c>
      <c r="Q51" s="82" t="s">
        <v>1177</v>
      </c>
      <c r="R51" s="317">
        <v>45108</v>
      </c>
      <c r="S51" s="82" t="s">
        <v>1182</v>
      </c>
      <c r="T51" s="82"/>
      <c r="U51" s="82" t="s">
        <v>1176</v>
      </c>
    </row>
    <row r="52" spans="1:21" ht="69" customHeight="1" x14ac:dyDescent="0.3">
      <c r="A52" s="82">
        <v>48</v>
      </c>
      <c r="B52" s="82" t="s">
        <v>747</v>
      </c>
      <c r="C52" s="82" t="s">
        <v>150</v>
      </c>
      <c r="D52" s="82" t="s">
        <v>1216</v>
      </c>
      <c r="E52" s="82" t="s">
        <v>749</v>
      </c>
      <c r="F52" s="267" t="s">
        <v>776</v>
      </c>
      <c r="G52" s="82" t="s">
        <v>1016</v>
      </c>
      <c r="H52" s="82">
        <v>1</v>
      </c>
      <c r="I52" s="153">
        <v>47160880</v>
      </c>
      <c r="J52" s="153">
        <v>0</v>
      </c>
      <c r="K52" s="153">
        <v>47161000</v>
      </c>
      <c r="L52" s="153">
        <v>47161000</v>
      </c>
      <c r="M52" s="153">
        <v>0</v>
      </c>
      <c r="N52" s="153">
        <v>47161000</v>
      </c>
      <c r="O52" s="82"/>
      <c r="P52" s="82" t="s">
        <v>2</v>
      </c>
      <c r="Q52" s="82" t="s">
        <v>1178</v>
      </c>
      <c r="R52" s="317">
        <v>44958</v>
      </c>
      <c r="S52" s="82" t="s">
        <v>1189</v>
      </c>
      <c r="T52" s="82"/>
      <c r="U52" s="82" t="s">
        <v>1176</v>
      </c>
    </row>
    <row r="53" spans="1:21" ht="69" customHeight="1" x14ac:dyDescent="0.3">
      <c r="A53" s="82">
        <v>49</v>
      </c>
      <c r="B53" s="82" t="s">
        <v>747</v>
      </c>
      <c r="C53" s="82" t="s">
        <v>6</v>
      </c>
      <c r="D53" s="82" t="s">
        <v>6</v>
      </c>
      <c r="E53" s="82" t="s">
        <v>751</v>
      </c>
      <c r="F53" s="267" t="s">
        <v>792</v>
      </c>
      <c r="G53" s="82" t="s">
        <v>1017</v>
      </c>
      <c r="H53" s="82">
        <v>1</v>
      </c>
      <c r="I53" s="153">
        <v>44178182.685000002</v>
      </c>
      <c r="J53" s="153">
        <v>0</v>
      </c>
      <c r="K53" s="153">
        <v>44179000</v>
      </c>
      <c r="L53" s="153">
        <v>44179000</v>
      </c>
      <c r="M53" s="153">
        <v>0</v>
      </c>
      <c r="N53" s="153">
        <v>44179000</v>
      </c>
      <c r="O53" s="82"/>
      <c r="P53" s="82" t="s">
        <v>2</v>
      </c>
      <c r="Q53" s="82" t="s">
        <v>1177</v>
      </c>
      <c r="R53" s="317">
        <v>44986</v>
      </c>
      <c r="S53" s="82" t="s">
        <v>1194</v>
      </c>
      <c r="T53" s="82"/>
      <c r="U53" s="82" t="s">
        <v>1176</v>
      </c>
    </row>
    <row r="54" spans="1:21" ht="69" customHeight="1" x14ac:dyDescent="0.3">
      <c r="A54" s="82">
        <v>50</v>
      </c>
      <c r="B54" s="82" t="s">
        <v>747</v>
      </c>
      <c r="C54" s="82" t="s">
        <v>6</v>
      </c>
      <c r="D54" s="82" t="s">
        <v>6</v>
      </c>
      <c r="E54" s="82" t="s">
        <v>751</v>
      </c>
      <c r="F54" s="267" t="s">
        <v>793</v>
      </c>
      <c r="G54" s="82" t="s">
        <v>1018</v>
      </c>
      <c r="H54" s="82">
        <v>1</v>
      </c>
      <c r="I54" s="153">
        <v>43260000</v>
      </c>
      <c r="J54" s="153">
        <v>0</v>
      </c>
      <c r="K54" s="153">
        <v>43260000</v>
      </c>
      <c r="L54" s="153">
        <v>43260000</v>
      </c>
      <c r="M54" s="153">
        <v>0</v>
      </c>
      <c r="N54" s="153">
        <v>43260000</v>
      </c>
      <c r="O54" s="82"/>
      <c r="P54" s="82" t="s">
        <v>2</v>
      </c>
      <c r="Q54" s="82" t="s">
        <v>1179</v>
      </c>
      <c r="R54" s="317">
        <v>44986</v>
      </c>
      <c r="S54" s="82" t="s">
        <v>1194</v>
      </c>
      <c r="T54" s="82"/>
      <c r="U54" s="82" t="s">
        <v>1176</v>
      </c>
    </row>
    <row r="55" spans="1:21" ht="69" customHeight="1" x14ac:dyDescent="0.3">
      <c r="A55" s="82">
        <v>51</v>
      </c>
      <c r="B55" s="82" t="s">
        <v>747</v>
      </c>
      <c r="C55" s="82" t="s">
        <v>150</v>
      </c>
      <c r="D55" s="82" t="s">
        <v>1226</v>
      </c>
      <c r="E55" s="82" t="s">
        <v>749</v>
      </c>
      <c r="F55" s="267" t="s">
        <v>794</v>
      </c>
      <c r="G55" s="82" t="s">
        <v>1019</v>
      </c>
      <c r="H55" s="82">
        <v>1</v>
      </c>
      <c r="I55" s="153">
        <v>43212759.200000003</v>
      </c>
      <c r="J55" s="153">
        <v>0</v>
      </c>
      <c r="K55" s="153">
        <v>43213000</v>
      </c>
      <c r="L55" s="153">
        <v>43213000</v>
      </c>
      <c r="M55" s="153">
        <v>0</v>
      </c>
      <c r="N55" s="153">
        <v>43213000</v>
      </c>
      <c r="O55" s="82"/>
      <c r="P55" s="82" t="s">
        <v>2</v>
      </c>
      <c r="Q55" s="82" t="s">
        <v>1178</v>
      </c>
      <c r="R55" s="317">
        <v>45047</v>
      </c>
      <c r="S55" s="82" t="s">
        <v>1188</v>
      </c>
      <c r="T55" s="82"/>
      <c r="U55" s="82" t="s">
        <v>1176</v>
      </c>
    </row>
    <row r="56" spans="1:21" ht="69" customHeight="1" x14ac:dyDescent="0.3">
      <c r="A56" s="82">
        <v>52</v>
      </c>
      <c r="B56" s="82" t="s">
        <v>1319</v>
      </c>
      <c r="C56" s="82" t="s">
        <v>746</v>
      </c>
      <c r="D56" s="155" t="s">
        <v>1227</v>
      </c>
      <c r="E56" s="82" t="s">
        <v>1322</v>
      </c>
      <c r="F56" s="268" t="s">
        <v>795</v>
      </c>
      <c r="G56" s="82" t="s">
        <v>1020</v>
      </c>
      <c r="H56" s="82">
        <v>1</v>
      </c>
      <c r="I56" s="153">
        <v>40692828</v>
      </c>
      <c r="J56" s="153">
        <v>1627713.12</v>
      </c>
      <c r="K56" s="153">
        <v>42321000</v>
      </c>
      <c r="L56" s="153">
        <v>20686000</v>
      </c>
      <c r="M56" s="153">
        <v>827440</v>
      </c>
      <c r="N56" s="153">
        <v>21513440</v>
      </c>
      <c r="O56" s="82" t="s">
        <v>356</v>
      </c>
      <c r="P56" s="82" t="s">
        <v>2</v>
      </c>
      <c r="Q56" s="82" t="s">
        <v>1177</v>
      </c>
      <c r="R56" s="317">
        <v>45108</v>
      </c>
      <c r="S56" s="82" t="s">
        <v>1182</v>
      </c>
      <c r="T56" s="82"/>
      <c r="U56" s="82" t="s">
        <v>1176</v>
      </c>
    </row>
    <row r="57" spans="1:21" ht="69" customHeight="1" x14ac:dyDescent="0.3">
      <c r="A57" s="82">
        <v>53</v>
      </c>
      <c r="B57" s="82" t="s">
        <v>747</v>
      </c>
      <c r="C57" s="82" t="s">
        <v>150</v>
      </c>
      <c r="D57" s="82" t="s">
        <v>1219</v>
      </c>
      <c r="E57" s="82" t="s">
        <v>749</v>
      </c>
      <c r="F57" s="268" t="s">
        <v>796</v>
      </c>
      <c r="G57" s="82" t="s">
        <v>1021</v>
      </c>
      <c r="H57" s="82">
        <v>3</v>
      </c>
      <c r="I57" s="153">
        <v>41346271.200000003</v>
      </c>
      <c r="J57" s="153">
        <v>0</v>
      </c>
      <c r="K57" s="153">
        <v>41347000</v>
      </c>
      <c r="L57" s="153">
        <v>41347000</v>
      </c>
      <c r="M57" s="153">
        <v>0</v>
      </c>
      <c r="N57" s="153">
        <v>41347000</v>
      </c>
      <c r="O57" s="82"/>
      <c r="P57" s="82" t="s">
        <v>2</v>
      </c>
      <c r="Q57" s="82" t="s">
        <v>379</v>
      </c>
      <c r="R57" s="317">
        <v>45078</v>
      </c>
      <c r="S57" s="82" t="s">
        <v>1189</v>
      </c>
      <c r="T57" s="82"/>
      <c r="U57" s="82" t="s">
        <v>1176</v>
      </c>
    </row>
    <row r="58" spans="1:21" ht="69" customHeight="1" x14ac:dyDescent="0.3">
      <c r="A58" s="82">
        <v>54</v>
      </c>
      <c r="B58" s="82" t="s">
        <v>1319</v>
      </c>
      <c r="C58" s="82" t="s">
        <v>746</v>
      </c>
      <c r="D58" s="82" t="s">
        <v>1228</v>
      </c>
      <c r="E58" s="82" t="s">
        <v>1322</v>
      </c>
      <c r="F58" s="267" t="s">
        <v>797</v>
      </c>
      <c r="G58" s="82" t="s">
        <v>1022</v>
      </c>
      <c r="H58" s="82">
        <v>1</v>
      </c>
      <c r="I58" s="153">
        <v>37603240</v>
      </c>
      <c r="J58" s="153">
        <v>1504129.6</v>
      </c>
      <c r="K58" s="153">
        <v>39108000</v>
      </c>
      <c r="L58" s="153">
        <v>34470000</v>
      </c>
      <c r="M58" s="153">
        <v>1378800</v>
      </c>
      <c r="N58" s="153">
        <v>35848800</v>
      </c>
      <c r="O58" s="82" t="s">
        <v>356</v>
      </c>
      <c r="P58" s="82" t="s">
        <v>2</v>
      </c>
      <c r="Q58" s="82" t="s">
        <v>1177</v>
      </c>
      <c r="R58" s="317">
        <v>44958</v>
      </c>
      <c r="S58" s="82" t="s">
        <v>1182</v>
      </c>
      <c r="T58" s="82"/>
      <c r="U58" s="82" t="s">
        <v>1176</v>
      </c>
    </row>
    <row r="59" spans="1:21" ht="69" customHeight="1" x14ac:dyDescent="0.3">
      <c r="A59" s="82">
        <v>55</v>
      </c>
      <c r="B59" s="82" t="s">
        <v>747</v>
      </c>
      <c r="C59" s="82" t="s">
        <v>150</v>
      </c>
      <c r="D59" s="82" t="s">
        <v>1222</v>
      </c>
      <c r="E59" s="82" t="s">
        <v>749</v>
      </c>
      <c r="F59" s="267" t="s">
        <v>798</v>
      </c>
      <c r="G59" s="82" t="s">
        <v>1023</v>
      </c>
      <c r="H59" s="82">
        <v>1</v>
      </c>
      <c r="I59" s="153">
        <v>29848053.000000004</v>
      </c>
      <c r="J59" s="153">
        <v>3880246.8900000006</v>
      </c>
      <c r="K59" s="153">
        <v>33729000</v>
      </c>
      <c r="L59" s="153">
        <v>29849000</v>
      </c>
      <c r="M59" s="153">
        <v>3880370</v>
      </c>
      <c r="N59" s="153">
        <v>33729370</v>
      </c>
      <c r="O59" s="82"/>
      <c r="P59" s="82" t="s">
        <v>2</v>
      </c>
      <c r="Q59" s="82" t="s">
        <v>1178</v>
      </c>
      <c r="R59" s="317">
        <v>44986</v>
      </c>
      <c r="S59" s="82" t="s">
        <v>1195</v>
      </c>
      <c r="T59" s="82"/>
      <c r="U59" s="82" t="s">
        <v>1176</v>
      </c>
    </row>
    <row r="60" spans="1:21" ht="69" customHeight="1" x14ac:dyDescent="0.3">
      <c r="A60" s="82">
        <v>56</v>
      </c>
      <c r="B60" s="82" t="s">
        <v>747</v>
      </c>
      <c r="C60" s="82" t="s">
        <v>150</v>
      </c>
      <c r="D60" s="82" t="s">
        <v>1213</v>
      </c>
      <c r="E60" s="82" t="s">
        <v>749</v>
      </c>
      <c r="F60" s="267" t="s">
        <v>799</v>
      </c>
      <c r="G60" s="82" t="s">
        <v>1024</v>
      </c>
      <c r="H60" s="82">
        <v>1</v>
      </c>
      <c r="I60" s="153">
        <v>33130162.000000004</v>
      </c>
      <c r="J60" s="153">
        <v>0</v>
      </c>
      <c r="K60" s="153">
        <v>33131000</v>
      </c>
      <c r="L60" s="153">
        <v>33131000</v>
      </c>
      <c r="M60" s="153">
        <v>0</v>
      </c>
      <c r="N60" s="153">
        <v>33131000</v>
      </c>
      <c r="O60" s="82"/>
      <c r="P60" s="82" t="s">
        <v>2</v>
      </c>
      <c r="Q60" s="82" t="s">
        <v>1178</v>
      </c>
      <c r="R60" s="317">
        <v>45047</v>
      </c>
      <c r="S60" s="82" t="s">
        <v>1196</v>
      </c>
      <c r="T60" s="82"/>
      <c r="U60" s="82" t="s">
        <v>1176</v>
      </c>
    </row>
    <row r="61" spans="1:21" ht="69" customHeight="1" x14ac:dyDescent="0.3">
      <c r="A61" s="82">
        <v>57</v>
      </c>
      <c r="B61" s="82" t="s">
        <v>1319</v>
      </c>
      <c r="C61" s="82" t="s">
        <v>746</v>
      </c>
      <c r="D61" s="82" t="s">
        <v>1212</v>
      </c>
      <c r="E61" s="82" t="s">
        <v>1322</v>
      </c>
      <c r="F61" s="267" t="s">
        <v>1454</v>
      </c>
      <c r="G61" s="82" t="s">
        <v>975</v>
      </c>
      <c r="H61" s="82">
        <v>1</v>
      </c>
      <c r="I61" s="153">
        <v>29711538.46153846</v>
      </c>
      <c r="J61" s="153">
        <v>0</v>
      </c>
      <c r="K61" s="153">
        <v>29712000</v>
      </c>
      <c r="L61" s="153">
        <v>29712000</v>
      </c>
      <c r="M61" s="153">
        <v>0</v>
      </c>
      <c r="N61" s="153">
        <v>29712000</v>
      </c>
      <c r="O61" s="154" t="s">
        <v>356</v>
      </c>
      <c r="P61" s="82" t="s">
        <v>2</v>
      </c>
      <c r="Q61" s="82" t="s">
        <v>701</v>
      </c>
      <c r="R61" s="317">
        <v>44927</v>
      </c>
      <c r="S61" s="82" t="s">
        <v>1182</v>
      </c>
      <c r="T61" s="82"/>
      <c r="U61" s="82" t="s">
        <v>1176</v>
      </c>
    </row>
    <row r="62" spans="1:21" ht="69" customHeight="1" x14ac:dyDescent="0.3">
      <c r="A62" s="82">
        <v>58</v>
      </c>
      <c r="B62" s="82" t="s">
        <v>747</v>
      </c>
      <c r="C62" s="82" t="s">
        <v>150</v>
      </c>
      <c r="D62" s="82" t="s">
        <v>1219</v>
      </c>
      <c r="E62" s="82" t="s">
        <v>749</v>
      </c>
      <c r="F62" s="267" t="s">
        <v>800</v>
      </c>
      <c r="G62" s="82" t="s">
        <v>1025</v>
      </c>
      <c r="H62" s="82">
        <v>7</v>
      </c>
      <c r="I62" s="153">
        <v>28952210</v>
      </c>
      <c r="J62" s="153">
        <v>0</v>
      </c>
      <c r="K62" s="153">
        <v>28953000</v>
      </c>
      <c r="L62" s="153">
        <v>28953000</v>
      </c>
      <c r="M62" s="153">
        <v>0</v>
      </c>
      <c r="N62" s="153">
        <v>28953000</v>
      </c>
      <c r="O62" s="82"/>
      <c r="P62" s="82" t="s">
        <v>2</v>
      </c>
      <c r="Q62" s="82" t="s">
        <v>379</v>
      </c>
      <c r="R62" s="317">
        <v>45078</v>
      </c>
      <c r="S62" s="82" t="s">
        <v>1189</v>
      </c>
      <c r="T62" s="82"/>
      <c r="U62" s="82" t="s">
        <v>1176</v>
      </c>
    </row>
    <row r="63" spans="1:21" ht="69" customHeight="1" x14ac:dyDescent="0.3">
      <c r="A63" s="82">
        <v>59</v>
      </c>
      <c r="B63" s="82" t="s">
        <v>1319</v>
      </c>
      <c r="C63" s="82" t="s">
        <v>746</v>
      </c>
      <c r="D63" s="82" t="s">
        <v>1229</v>
      </c>
      <c r="E63" s="82" t="s">
        <v>1322</v>
      </c>
      <c r="F63" s="267" t="s">
        <v>801</v>
      </c>
      <c r="G63" s="82" t="s">
        <v>1026</v>
      </c>
      <c r="H63" s="82">
        <v>1</v>
      </c>
      <c r="I63" s="153">
        <v>27463920</v>
      </c>
      <c r="J63" s="153">
        <v>1098556.8</v>
      </c>
      <c r="K63" s="153">
        <v>28563000</v>
      </c>
      <c r="L63" s="153">
        <v>3281000</v>
      </c>
      <c r="M63" s="153">
        <v>131240</v>
      </c>
      <c r="N63" s="153">
        <v>3412240</v>
      </c>
      <c r="O63" s="82" t="s">
        <v>356</v>
      </c>
      <c r="P63" s="82" t="s">
        <v>2</v>
      </c>
      <c r="Q63" s="82" t="s">
        <v>1177</v>
      </c>
      <c r="R63" s="317">
        <v>45231</v>
      </c>
      <c r="S63" s="82" t="s">
        <v>1182</v>
      </c>
      <c r="T63" s="82"/>
      <c r="U63" s="82" t="s">
        <v>1176</v>
      </c>
    </row>
    <row r="64" spans="1:21" ht="69" customHeight="1" x14ac:dyDescent="0.3">
      <c r="A64" s="82">
        <v>60</v>
      </c>
      <c r="B64" s="82" t="s">
        <v>1319</v>
      </c>
      <c r="C64" s="82" t="s">
        <v>746</v>
      </c>
      <c r="D64" s="82" t="s">
        <v>1213</v>
      </c>
      <c r="E64" s="82" t="s">
        <v>1322</v>
      </c>
      <c r="F64" s="267" t="s">
        <v>1453</v>
      </c>
      <c r="G64" s="82" t="s">
        <v>1027</v>
      </c>
      <c r="H64" s="82">
        <v>1</v>
      </c>
      <c r="I64" s="153">
        <v>26614201.93</v>
      </c>
      <c r="J64" s="153">
        <v>1064568.0771999999</v>
      </c>
      <c r="K64" s="153">
        <v>27679000</v>
      </c>
      <c r="L64" s="153">
        <v>21809000</v>
      </c>
      <c r="M64" s="153">
        <v>872360</v>
      </c>
      <c r="N64" s="153">
        <v>22681360</v>
      </c>
      <c r="O64" s="82" t="s">
        <v>356</v>
      </c>
      <c r="P64" s="82" t="s">
        <v>2</v>
      </c>
      <c r="Q64" s="82" t="s">
        <v>1177</v>
      </c>
      <c r="R64" s="317">
        <v>44986</v>
      </c>
      <c r="S64" s="82" t="s">
        <v>1182</v>
      </c>
      <c r="T64" s="82"/>
      <c r="U64" s="82" t="s">
        <v>1176</v>
      </c>
    </row>
    <row r="65" spans="1:21" ht="69" customHeight="1" x14ac:dyDescent="0.3">
      <c r="A65" s="82">
        <v>61</v>
      </c>
      <c r="B65" s="82" t="s">
        <v>747</v>
      </c>
      <c r="C65" s="82" t="s">
        <v>6</v>
      </c>
      <c r="D65" s="82" t="s">
        <v>6</v>
      </c>
      <c r="E65" s="82" t="s">
        <v>751</v>
      </c>
      <c r="F65" s="267" t="s">
        <v>802</v>
      </c>
      <c r="G65" s="82" t="s">
        <v>1028</v>
      </c>
      <c r="H65" s="82">
        <v>1</v>
      </c>
      <c r="I65" s="153">
        <v>24778761.061946906</v>
      </c>
      <c r="J65" s="153">
        <v>3221238.938053098</v>
      </c>
      <c r="K65" s="153">
        <v>28000000</v>
      </c>
      <c r="L65" s="153">
        <v>24779000</v>
      </c>
      <c r="M65" s="153">
        <v>3221238.9380530939</v>
      </c>
      <c r="N65" s="153">
        <v>28000000.000000004</v>
      </c>
      <c r="O65" s="154"/>
      <c r="P65" s="82" t="s">
        <v>2</v>
      </c>
      <c r="Q65" s="82" t="s">
        <v>379</v>
      </c>
      <c r="R65" s="317">
        <v>44958</v>
      </c>
      <c r="S65" s="82" t="s">
        <v>1192</v>
      </c>
      <c r="T65" s="82"/>
      <c r="U65" s="82" t="s">
        <v>1176</v>
      </c>
    </row>
    <row r="66" spans="1:21" ht="69" customHeight="1" x14ac:dyDescent="0.3">
      <c r="A66" s="82">
        <v>62</v>
      </c>
      <c r="B66" s="82" t="s">
        <v>747</v>
      </c>
      <c r="C66" s="82" t="s">
        <v>150</v>
      </c>
      <c r="D66" s="82" t="s">
        <v>1213</v>
      </c>
      <c r="E66" s="82" t="s">
        <v>749</v>
      </c>
      <c r="F66" s="267" t="s">
        <v>803</v>
      </c>
      <c r="G66" s="82" t="s">
        <v>1029</v>
      </c>
      <c r="H66" s="82">
        <v>1</v>
      </c>
      <c r="I66" s="153">
        <v>27320540</v>
      </c>
      <c r="J66" s="153">
        <v>0</v>
      </c>
      <c r="K66" s="153">
        <v>27321000</v>
      </c>
      <c r="L66" s="153">
        <v>27321000</v>
      </c>
      <c r="M66" s="153">
        <v>0</v>
      </c>
      <c r="N66" s="153">
        <v>27321000</v>
      </c>
      <c r="O66" s="82"/>
      <c r="P66" s="82" t="s">
        <v>2</v>
      </c>
      <c r="Q66" s="82" t="s">
        <v>1178</v>
      </c>
      <c r="R66" s="317">
        <v>44986</v>
      </c>
      <c r="S66" s="82" t="s">
        <v>1196</v>
      </c>
      <c r="T66" s="82"/>
      <c r="U66" s="82" t="s">
        <v>1176</v>
      </c>
    </row>
    <row r="67" spans="1:21" ht="69" customHeight="1" x14ac:dyDescent="0.3">
      <c r="A67" s="82">
        <v>63</v>
      </c>
      <c r="B67" s="82" t="s">
        <v>747</v>
      </c>
      <c r="C67" s="82" t="s">
        <v>150</v>
      </c>
      <c r="D67" s="82" t="s">
        <v>1230</v>
      </c>
      <c r="E67" s="82" t="s">
        <v>749</v>
      </c>
      <c r="F67" s="267" t="s">
        <v>804</v>
      </c>
      <c r="G67" s="82" t="s">
        <v>1030</v>
      </c>
      <c r="H67" s="82">
        <v>1</v>
      </c>
      <c r="I67" s="153">
        <v>27320540</v>
      </c>
      <c r="J67" s="153">
        <v>0</v>
      </c>
      <c r="K67" s="153">
        <v>27321000</v>
      </c>
      <c r="L67" s="153">
        <v>27321000</v>
      </c>
      <c r="M67" s="153">
        <v>0</v>
      </c>
      <c r="N67" s="153">
        <v>27321000</v>
      </c>
      <c r="O67" s="82"/>
      <c r="P67" s="82" t="s">
        <v>2</v>
      </c>
      <c r="Q67" s="82" t="s">
        <v>1178</v>
      </c>
      <c r="R67" s="317">
        <v>45078</v>
      </c>
      <c r="S67" s="82" t="s">
        <v>1197</v>
      </c>
      <c r="T67" s="82"/>
      <c r="U67" s="82" t="s">
        <v>1176</v>
      </c>
    </row>
    <row r="68" spans="1:21" ht="69" customHeight="1" x14ac:dyDescent="0.3">
      <c r="A68" s="82">
        <v>64</v>
      </c>
      <c r="B68" s="82" t="s">
        <v>747</v>
      </c>
      <c r="C68" s="82" t="s">
        <v>150</v>
      </c>
      <c r="D68" s="82" t="s">
        <v>1218</v>
      </c>
      <c r="E68" s="82" t="s">
        <v>749</v>
      </c>
      <c r="F68" s="267" t="s">
        <v>804</v>
      </c>
      <c r="G68" s="82" t="s">
        <v>1031</v>
      </c>
      <c r="H68" s="82">
        <v>1</v>
      </c>
      <c r="I68" s="153">
        <v>27320540</v>
      </c>
      <c r="J68" s="153">
        <v>0</v>
      </c>
      <c r="K68" s="153">
        <v>27321000</v>
      </c>
      <c r="L68" s="153">
        <v>27321000</v>
      </c>
      <c r="M68" s="153">
        <v>0</v>
      </c>
      <c r="N68" s="153">
        <v>27321000</v>
      </c>
      <c r="O68" s="82"/>
      <c r="P68" s="82" t="s">
        <v>2</v>
      </c>
      <c r="Q68" s="82" t="s">
        <v>1178</v>
      </c>
      <c r="R68" s="317">
        <v>44986</v>
      </c>
      <c r="S68" s="82" t="s">
        <v>1198</v>
      </c>
      <c r="T68" s="82"/>
      <c r="U68" s="82" t="s">
        <v>1176</v>
      </c>
    </row>
    <row r="69" spans="1:21" ht="69" customHeight="1" x14ac:dyDescent="0.3">
      <c r="A69" s="82">
        <v>65</v>
      </c>
      <c r="B69" s="82" t="s">
        <v>747</v>
      </c>
      <c r="C69" s="82" t="s">
        <v>150</v>
      </c>
      <c r="D69" s="82" t="s">
        <v>1219</v>
      </c>
      <c r="E69" s="82" t="s">
        <v>749</v>
      </c>
      <c r="F69" s="267" t="s">
        <v>806</v>
      </c>
      <c r="G69" s="82" t="s">
        <v>1032</v>
      </c>
      <c r="H69" s="82">
        <v>4</v>
      </c>
      <c r="I69" s="153">
        <v>27071200</v>
      </c>
      <c r="J69" s="153">
        <v>0</v>
      </c>
      <c r="K69" s="153">
        <v>27072000</v>
      </c>
      <c r="L69" s="153">
        <v>27072000</v>
      </c>
      <c r="M69" s="153">
        <v>0</v>
      </c>
      <c r="N69" s="153">
        <v>27072000</v>
      </c>
      <c r="O69" s="82"/>
      <c r="P69" s="82" t="s">
        <v>2</v>
      </c>
      <c r="Q69" s="82" t="s">
        <v>379</v>
      </c>
      <c r="R69" s="317">
        <v>45078</v>
      </c>
      <c r="S69" s="82" t="s">
        <v>1189</v>
      </c>
      <c r="T69" s="82"/>
      <c r="U69" s="82" t="s">
        <v>1176</v>
      </c>
    </row>
    <row r="70" spans="1:21" ht="69" customHeight="1" x14ac:dyDescent="0.3">
      <c r="A70" s="82">
        <v>66</v>
      </c>
      <c r="B70" s="82" t="s">
        <v>747</v>
      </c>
      <c r="C70" s="82" t="s">
        <v>6</v>
      </c>
      <c r="D70" s="82" t="s">
        <v>6</v>
      </c>
      <c r="E70" s="82" t="s">
        <v>751</v>
      </c>
      <c r="F70" s="267" t="s">
        <v>1431</v>
      </c>
      <c r="G70" s="82" t="s">
        <v>1033</v>
      </c>
      <c r="H70" s="82">
        <v>1</v>
      </c>
      <c r="I70" s="153">
        <v>25128318.584070798</v>
      </c>
      <c r="J70" s="153">
        <v>3266681.4159292039</v>
      </c>
      <c r="K70" s="153">
        <v>28395000</v>
      </c>
      <c r="L70" s="153">
        <v>18847000</v>
      </c>
      <c r="M70" s="153">
        <v>2450011.0619469024</v>
      </c>
      <c r="N70" s="153">
        <v>21296250</v>
      </c>
      <c r="O70" s="154">
        <v>701000000</v>
      </c>
      <c r="P70" s="82" t="s">
        <v>2</v>
      </c>
      <c r="Q70" s="82" t="s">
        <v>1177</v>
      </c>
      <c r="R70" s="317">
        <v>44986</v>
      </c>
      <c r="S70" s="82" t="s">
        <v>1187</v>
      </c>
      <c r="T70" s="82" t="s">
        <v>1428</v>
      </c>
      <c r="U70" s="82" t="s">
        <v>1176</v>
      </c>
    </row>
    <row r="71" spans="1:21" ht="69" customHeight="1" x14ac:dyDescent="0.3">
      <c r="A71" s="82">
        <v>67</v>
      </c>
      <c r="B71" s="82" t="s">
        <v>747</v>
      </c>
      <c r="C71" s="82" t="s">
        <v>150</v>
      </c>
      <c r="D71" s="82" t="s">
        <v>1226</v>
      </c>
      <c r="E71" s="82" t="s">
        <v>749</v>
      </c>
      <c r="F71" s="268" t="s">
        <v>807</v>
      </c>
      <c r="G71" s="82" t="s">
        <v>1034</v>
      </c>
      <c r="H71" s="82">
        <v>1</v>
      </c>
      <c r="I71" s="153">
        <v>25228933.599999998</v>
      </c>
      <c r="J71" s="153">
        <v>0</v>
      </c>
      <c r="K71" s="153">
        <v>25229000</v>
      </c>
      <c r="L71" s="153">
        <v>25229000</v>
      </c>
      <c r="M71" s="153">
        <v>0</v>
      </c>
      <c r="N71" s="153">
        <v>25229000</v>
      </c>
      <c r="O71" s="82"/>
      <c r="P71" s="82" t="s">
        <v>2</v>
      </c>
      <c r="Q71" s="82" t="s">
        <v>1178</v>
      </c>
      <c r="R71" s="317">
        <v>45047</v>
      </c>
      <c r="S71" s="82" t="s">
        <v>1185</v>
      </c>
      <c r="T71" s="82"/>
      <c r="U71" s="82" t="s">
        <v>1176</v>
      </c>
    </row>
    <row r="72" spans="1:21" ht="69" customHeight="1" x14ac:dyDescent="0.3">
      <c r="A72" s="82">
        <v>68</v>
      </c>
      <c r="B72" s="82" t="s">
        <v>747</v>
      </c>
      <c r="C72" s="82" t="s">
        <v>150</v>
      </c>
      <c r="D72" s="82" t="s">
        <v>1226</v>
      </c>
      <c r="E72" s="82" t="s">
        <v>749</v>
      </c>
      <c r="F72" s="268" t="s">
        <v>808</v>
      </c>
      <c r="G72" s="82" t="s">
        <v>1035</v>
      </c>
      <c r="H72" s="82">
        <v>1</v>
      </c>
      <c r="I72" s="153">
        <v>24602021.600000001</v>
      </c>
      <c r="J72" s="153">
        <v>0</v>
      </c>
      <c r="K72" s="153">
        <v>24603000</v>
      </c>
      <c r="L72" s="153">
        <v>24603000</v>
      </c>
      <c r="M72" s="153">
        <v>0</v>
      </c>
      <c r="N72" s="153">
        <v>24603000</v>
      </c>
      <c r="O72" s="82"/>
      <c r="P72" s="82" t="s">
        <v>2</v>
      </c>
      <c r="Q72" s="82" t="s">
        <v>1178</v>
      </c>
      <c r="R72" s="317">
        <v>45047</v>
      </c>
      <c r="S72" s="82" t="s">
        <v>1188</v>
      </c>
      <c r="T72" s="82"/>
      <c r="U72" s="82" t="s">
        <v>1176</v>
      </c>
    </row>
    <row r="73" spans="1:21" ht="69" customHeight="1" x14ac:dyDescent="0.3">
      <c r="A73" s="82">
        <v>69</v>
      </c>
      <c r="B73" s="82" t="s">
        <v>747</v>
      </c>
      <c r="C73" s="82" t="s">
        <v>150</v>
      </c>
      <c r="D73" s="155" t="s">
        <v>1214</v>
      </c>
      <c r="E73" s="82" t="s">
        <v>749</v>
      </c>
      <c r="F73" s="267" t="s">
        <v>1445</v>
      </c>
      <c r="G73" s="267" t="s">
        <v>1036</v>
      </c>
      <c r="H73" s="82">
        <v>1</v>
      </c>
      <c r="I73" s="153">
        <v>18112316.654867258</v>
      </c>
      <c r="J73" s="153">
        <v>2354601.1651327438</v>
      </c>
      <c r="K73" s="153">
        <v>20467000</v>
      </c>
      <c r="L73" s="153">
        <v>0</v>
      </c>
      <c r="M73" s="153">
        <v>0</v>
      </c>
      <c r="N73" s="153">
        <v>0</v>
      </c>
      <c r="O73" s="82"/>
      <c r="P73" s="82" t="s">
        <v>2</v>
      </c>
      <c r="Q73" s="82" t="s">
        <v>1177</v>
      </c>
      <c r="R73" s="317">
        <v>45231</v>
      </c>
      <c r="S73" s="82" t="s">
        <v>1183</v>
      </c>
      <c r="T73" s="82"/>
      <c r="U73" s="82" t="s">
        <v>1176</v>
      </c>
    </row>
    <row r="74" spans="1:21" ht="69" customHeight="1" x14ac:dyDescent="0.3">
      <c r="A74" s="82">
        <v>70</v>
      </c>
      <c r="B74" s="82" t="s">
        <v>747</v>
      </c>
      <c r="C74" s="82" t="s">
        <v>6</v>
      </c>
      <c r="D74" s="82" t="s">
        <v>6</v>
      </c>
      <c r="E74" s="82" t="s">
        <v>751</v>
      </c>
      <c r="F74" s="267" t="s">
        <v>809</v>
      </c>
      <c r="G74" s="82" t="s">
        <v>1037</v>
      </c>
      <c r="H74" s="82">
        <v>1</v>
      </c>
      <c r="I74" s="153">
        <v>24008849.557522126</v>
      </c>
      <c r="J74" s="153">
        <v>3121150.4424778763</v>
      </c>
      <c r="K74" s="153">
        <v>27130000</v>
      </c>
      <c r="L74" s="153">
        <v>18008000</v>
      </c>
      <c r="M74" s="153">
        <v>2340920.3539822996</v>
      </c>
      <c r="N74" s="153">
        <v>20348000</v>
      </c>
      <c r="O74" s="154">
        <v>101100000</v>
      </c>
      <c r="P74" s="82" t="s">
        <v>2</v>
      </c>
      <c r="Q74" s="82" t="s">
        <v>1177</v>
      </c>
      <c r="R74" s="317">
        <v>44986</v>
      </c>
      <c r="S74" s="82" t="s">
        <v>1186</v>
      </c>
      <c r="T74" s="82" t="s">
        <v>1428</v>
      </c>
      <c r="U74" s="82" t="s">
        <v>1176</v>
      </c>
    </row>
    <row r="75" spans="1:21" ht="69" customHeight="1" x14ac:dyDescent="0.3">
      <c r="A75" s="82">
        <v>71</v>
      </c>
      <c r="B75" s="82" t="s">
        <v>1319</v>
      </c>
      <c r="C75" s="82" t="s">
        <v>746</v>
      </c>
      <c r="D75" s="82" t="s">
        <v>1213</v>
      </c>
      <c r="E75" s="82" t="s">
        <v>1322</v>
      </c>
      <c r="F75" s="267" t="s">
        <v>1452</v>
      </c>
      <c r="G75" s="82" t="s">
        <v>1038</v>
      </c>
      <c r="H75" s="82">
        <v>1</v>
      </c>
      <c r="I75" s="153">
        <v>21283190.6261</v>
      </c>
      <c r="J75" s="153">
        <v>851327.62504399999</v>
      </c>
      <c r="K75" s="153">
        <v>22135000</v>
      </c>
      <c r="L75" s="153">
        <v>7745000</v>
      </c>
      <c r="M75" s="153">
        <v>309800</v>
      </c>
      <c r="N75" s="153">
        <v>8054800</v>
      </c>
      <c r="O75" s="82" t="s">
        <v>356</v>
      </c>
      <c r="P75" s="82" t="s">
        <v>2</v>
      </c>
      <c r="Q75" s="82" t="s">
        <v>1177</v>
      </c>
      <c r="R75" s="317">
        <v>45139</v>
      </c>
      <c r="S75" s="82" t="s">
        <v>1182</v>
      </c>
      <c r="T75" s="82"/>
      <c r="U75" s="82" t="s">
        <v>1176</v>
      </c>
    </row>
    <row r="76" spans="1:21" ht="69" customHeight="1" x14ac:dyDescent="0.3">
      <c r="A76" s="82">
        <v>72</v>
      </c>
      <c r="B76" s="82" t="s">
        <v>747</v>
      </c>
      <c r="C76" s="82" t="s">
        <v>6</v>
      </c>
      <c r="D76" s="82" t="s">
        <v>6</v>
      </c>
      <c r="E76" s="82" t="s">
        <v>751</v>
      </c>
      <c r="F76" s="267" t="s">
        <v>810</v>
      </c>
      <c r="G76" s="82" t="s">
        <v>1039</v>
      </c>
      <c r="H76" s="82">
        <v>1</v>
      </c>
      <c r="I76" s="153">
        <v>37245132.743362837</v>
      </c>
      <c r="J76" s="153">
        <v>4841867.256637169</v>
      </c>
      <c r="K76" s="153">
        <v>42087000</v>
      </c>
      <c r="L76" s="153">
        <v>31039000</v>
      </c>
      <c r="M76" s="153">
        <v>4034946.9026548639</v>
      </c>
      <c r="N76" s="153">
        <v>35073000</v>
      </c>
      <c r="O76" s="154">
        <v>701000000</v>
      </c>
      <c r="P76" s="82" t="s">
        <v>2</v>
      </c>
      <c r="Q76" s="82" t="s">
        <v>1177</v>
      </c>
      <c r="R76" s="317">
        <v>44986</v>
      </c>
      <c r="S76" s="82" t="s">
        <v>1187</v>
      </c>
      <c r="T76" s="82" t="s">
        <v>1428</v>
      </c>
      <c r="U76" s="82" t="s">
        <v>1176</v>
      </c>
    </row>
    <row r="77" spans="1:21" ht="69" customHeight="1" x14ac:dyDescent="0.3">
      <c r="A77" s="82">
        <v>73</v>
      </c>
      <c r="B77" s="82" t="s">
        <v>747</v>
      </c>
      <c r="C77" s="82" t="s">
        <v>6</v>
      </c>
      <c r="D77" s="82" t="s">
        <v>6</v>
      </c>
      <c r="E77" s="82" t="s">
        <v>751</v>
      </c>
      <c r="F77" s="267" t="s">
        <v>811</v>
      </c>
      <c r="G77" s="82" t="s">
        <v>1040</v>
      </c>
      <c r="H77" s="82">
        <v>1</v>
      </c>
      <c r="I77" s="153">
        <v>32111504.424778763</v>
      </c>
      <c r="J77" s="153">
        <v>4174495.5752212396</v>
      </c>
      <c r="K77" s="153">
        <v>36286000</v>
      </c>
      <c r="L77" s="153">
        <v>10704000</v>
      </c>
      <c r="M77" s="153">
        <v>1391517.6991150435</v>
      </c>
      <c r="N77" s="153">
        <v>12095500</v>
      </c>
      <c r="O77" s="154">
        <v>701000000</v>
      </c>
      <c r="P77" s="82" t="s">
        <v>2</v>
      </c>
      <c r="Q77" s="82" t="s">
        <v>1177</v>
      </c>
      <c r="R77" s="317">
        <v>45139</v>
      </c>
      <c r="S77" s="82" t="s">
        <v>1199</v>
      </c>
      <c r="T77" s="82" t="s">
        <v>1428</v>
      </c>
      <c r="U77" s="82" t="s">
        <v>1176</v>
      </c>
    </row>
    <row r="78" spans="1:21" ht="69" customHeight="1" x14ac:dyDescent="0.3">
      <c r="A78" s="82">
        <v>74</v>
      </c>
      <c r="B78" s="82" t="s">
        <v>747</v>
      </c>
      <c r="C78" s="82" t="s">
        <v>150</v>
      </c>
      <c r="D78" s="82" t="s">
        <v>1226</v>
      </c>
      <c r="E78" s="82" t="s">
        <v>749</v>
      </c>
      <c r="F78" s="267" t="s">
        <v>812</v>
      </c>
      <c r="G78" s="82" t="s">
        <v>1041</v>
      </c>
      <c r="H78" s="82">
        <v>5</v>
      </c>
      <c r="I78" s="153">
        <v>21372000</v>
      </c>
      <c r="J78" s="153">
        <v>0</v>
      </c>
      <c r="K78" s="153">
        <v>21372000</v>
      </c>
      <c r="L78" s="153">
        <v>21372000</v>
      </c>
      <c r="M78" s="153">
        <v>0</v>
      </c>
      <c r="N78" s="153">
        <v>21372000</v>
      </c>
      <c r="O78" s="82"/>
      <c r="P78" s="82" t="s">
        <v>2</v>
      </c>
      <c r="Q78" s="82" t="s">
        <v>1178</v>
      </c>
      <c r="R78" s="317">
        <v>45047</v>
      </c>
      <c r="S78" s="82" t="s">
        <v>1188</v>
      </c>
      <c r="T78" s="82"/>
      <c r="U78" s="82" t="s">
        <v>1176</v>
      </c>
    </row>
    <row r="79" spans="1:21" ht="69" customHeight="1" x14ac:dyDescent="0.3">
      <c r="A79" s="82">
        <v>75</v>
      </c>
      <c r="B79" s="82" t="s">
        <v>747</v>
      </c>
      <c r="C79" s="82" t="s">
        <v>150</v>
      </c>
      <c r="D79" s="155" t="s">
        <v>1214</v>
      </c>
      <c r="E79" s="82" t="s">
        <v>749</v>
      </c>
      <c r="F79" s="267" t="s">
        <v>1442</v>
      </c>
      <c r="G79" s="267" t="s">
        <v>1006</v>
      </c>
      <c r="H79" s="82">
        <v>1</v>
      </c>
      <c r="I79" s="153">
        <v>20455800</v>
      </c>
      <c r="J79" s="153">
        <v>0</v>
      </c>
      <c r="K79" s="153">
        <v>20456000</v>
      </c>
      <c r="L79" s="153">
        <v>0</v>
      </c>
      <c r="M79" s="153">
        <v>0</v>
      </c>
      <c r="N79" s="153">
        <v>0</v>
      </c>
      <c r="O79" s="82"/>
      <c r="P79" s="82" t="s">
        <v>2</v>
      </c>
      <c r="Q79" s="82" t="s">
        <v>1177</v>
      </c>
      <c r="R79" s="317">
        <v>45170</v>
      </c>
      <c r="S79" s="82" t="s">
        <v>1183</v>
      </c>
      <c r="T79" s="82"/>
      <c r="U79" s="82" t="s">
        <v>1176</v>
      </c>
    </row>
    <row r="80" spans="1:21" ht="69" customHeight="1" x14ac:dyDescent="0.3">
      <c r="A80" s="82">
        <v>76</v>
      </c>
      <c r="B80" s="82" t="s">
        <v>747</v>
      </c>
      <c r="C80" s="82" t="s">
        <v>150</v>
      </c>
      <c r="D80" s="155" t="s">
        <v>1214</v>
      </c>
      <c r="E80" s="82" t="s">
        <v>749</v>
      </c>
      <c r="F80" s="267" t="s">
        <v>1440</v>
      </c>
      <c r="G80" s="267" t="s">
        <v>977</v>
      </c>
      <c r="H80" s="82">
        <v>1</v>
      </c>
      <c r="I80" s="153">
        <v>20550000</v>
      </c>
      <c r="J80" s="153">
        <v>0</v>
      </c>
      <c r="K80" s="153">
        <v>20550000</v>
      </c>
      <c r="L80" s="153">
        <v>0</v>
      </c>
      <c r="M80" s="153">
        <v>0</v>
      </c>
      <c r="N80" s="153">
        <v>0</v>
      </c>
      <c r="O80" s="82"/>
      <c r="P80" s="82" t="s">
        <v>2</v>
      </c>
      <c r="Q80" s="82" t="s">
        <v>1177</v>
      </c>
      <c r="R80" s="317">
        <v>45139</v>
      </c>
      <c r="S80" s="82" t="s">
        <v>1183</v>
      </c>
      <c r="T80" s="82"/>
      <c r="U80" s="82" t="s">
        <v>1176</v>
      </c>
    </row>
    <row r="81" spans="1:21" ht="69" customHeight="1" x14ac:dyDescent="0.3">
      <c r="A81" s="82">
        <v>77</v>
      </c>
      <c r="B81" s="82" t="s">
        <v>747</v>
      </c>
      <c r="C81" s="82" t="s">
        <v>6</v>
      </c>
      <c r="D81" s="82" t="s">
        <v>6</v>
      </c>
      <c r="E81" s="82" t="s">
        <v>751</v>
      </c>
      <c r="F81" s="267" t="s">
        <v>813</v>
      </c>
      <c r="G81" s="82" t="s">
        <v>1042</v>
      </c>
      <c r="H81" s="82">
        <v>1</v>
      </c>
      <c r="I81" s="153">
        <v>22977876.106194694</v>
      </c>
      <c r="J81" s="153">
        <v>2987123.8938053101</v>
      </c>
      <c r="K81" s="153">
        <v>25965000</v>
      </c>
      <c r="L81" s="153">
        <v>7660000</v>
      </c>
      <c r="M81" s="153">
        <v>995707.96460176911</v>
      </c>
      <c r="N81" s="153">
        <v>8655000</v>
      </c>
      <c r="O81" s="154">
        <v>701000000</v>
      </c>
      <c r="P81" s="82" t="s">
        <v>2</v>
      </c>
      <c r="Q81" s="82" t="s">
        <v>1177</v>
      </c>
      <c r="R81" s="317">
        <v>44958</v>
      </c>
      <c r="S81" s="82" t="s">
        <v>1186</v>
      </c>
      <c r="T81" s="82" t="s">
        <v>1428</v>
      </c>
      <c r="U81" s="82" t="s">
        <v>1176</v>
      </c>
    </row>
    <row r="82" spans="1:21" ht="69" customHeight="1" x14ac:dyDescent="0.3">
      <c r="A82" s="82">
        <v>78</v>
      </c>
      <c r="B82" s="82" t="s">
        <v>747</v>
      </c>
      <c r="C82" s="82" t="s">
        <v>150</v>
      </c>
      <c r="D82" s="82" t="s">
        <v>1213</v>
      </c>
      <c r="E82" s="82" t="s">
        <v>749</v>
      </c>
      <c r="F82" s="267" t="s">
        <v>814</v>
      </c>
      <c r="G82" s="82" t="s">
        <v>1043</v>
      </c>
      <c r="H82" s="82">
        <v>1</v>
      </c>
      <c r="I82" s="153">
        <v>18022295.200000003</v>
      </c>
      <c r="J82" s="153">
        <v>0</v>
      </c>
      <c r="K82" s="153">
        <v>18023000</v>
      </c>
      <c r="L82" s="153">
        <v>18023000</v>
      </c>
      <c r="M82" s="153">
        <v>0</v>
      </c>
      <c r="N82" s="153">
        <v>18023000</v>
      </c>
      <c r="O82" s="82"/>
      <c r="P82" s="82" t="s">
        <v>2</v>
      </c>
      <c r="Q82" s="82" t="s">
        <v>1178</v>
      </c>
      <c r="R82" s="317">
        <v>44986</v>
      </c>
      <c r="S82" s="82" t="s">
        <v>1196</v>
      </c>
      <c r="T82" s="82"/>
      <c r="U82" s="82" t="s">
        <v>1176</v>
      </c>
    </row>
    <row r="83" spans="1:21" ht="69" customHeight="1" x14ac:dyDescent="0.3">
      <c r="A83" s="82">
        <v>79</v>
      </c>
      <c r="B83" s="82" t="s">
        <v>747</v>
      </c>
      <c r="C83" s="82" t="s">
        <v>150</v>
      </c>
      <c r="D83" s="155" t="s">
        <v>1214</v>
      </c>
      <c r="E83" s="82" t="s">
        <v>749</v>
      </c>
      <c r="F83" s="267" t="s">
        <v>1446</v>
      </c>
      <c r="G83" s="267" t="s">
        <v>1036</v>
      </c>
      <c r="H83" s="82">
        <v>1</v>
      </c>
      <c r="I83" s="153">
        <v>17534378.039999999</v>
      </c>
      <c r="J83" s="153">
        <v>0</v>
      </c>
      <c r="K83" s="153">
        <v>17535000</v>
      </c>
      <c r="L83" s="153">
        <v>0</v>
      </c>
      <c r="M83" s="153">
        <v>0</v>
      </c>
      <c r="N83" s="153">
        <v>0</v>
      </c>
      <c r="O83" s="82"/>
      <c r="P83" s="82" t="s">
        <v>2</v>
      </c>
      <c r="Q83" s="82" t="s">
        <v>1177</v>
      </c>
      <c r="R83" s="317">
        <v>45231</v>
      </c>
      <c r="S83" s="82" t="s">
        <v>1183</v>
      </c>
      <c r="T83" s="82"/>
      <c r="U83" s="82" t="s">
        <v>1176</v>
      </c>
    </row>
    <row r="84" spans="1:21" ht="69" customHeight="1" x14ac:dyDescent="0.3">
      <c r="A84" s="82">
        <v>80</v>
      </c>
      <c r="B84" s="82" t="s">
        <v>747</v>
      </c>
      <c r="C84" s="82" t="s">
        <v>150</v>
      </c>
      <c r="D84" s="82" t="s">
        <v>1223</v>
      </c>
      <c r="E84" s="82" t="s">
        <v>749</v>
      </c>
      <c r="F84" s="267" t="s">
        <v>815</v>
      </c>
      <c r="G84" s="82" t="s">
        <v>1044</v>
      </c>
      <c r="H84" s="82">
        <v>1</v>
      </c>
      <c r="I84" s="153">
        <v>15316600</v>
      </c>
      <c r="J84" s="153">
        <v>1991158</v>
      </c>
      <c r="K84" s="153">
        <v>17308000</v>
      </c>
      <c r="L84" s="153">
        <v>15317000</v>
      </c>
      <c r="M84" s="153">
        <v>1991210</v>
      </c>
      <c r="N84" s="153">
        <v>17308210</v>
      </c>
      <c r="O84" s="82"/>
      <c r="P84" s="82" t="s">
        <v>2</v>
      </c>
      <c r="Q84" s="82" t="s">
        <v>1178</v>
      </c>
      <c r="R84" s="317">
        <v>44958</v>
      </c>
      <c r="S84" s="82" t="s">
        <v>1185</v>
      </c>
      <c r="T84" s="82"/>
      <c r="U84" s="82" t="s">
        <v>1176</v>
      </c>
    </row>
    <row r="85" spans="1:21" ht="69" customHeight="1" x14ac:dyDescent="0.3">
      <c r="A85" s="82">
        <v>81</v>
      </c>
      <c r="B85" s="82" t="s">
        <v>747</v>
      </c>
      <c r="C85" s="82" t="s">
        <v>6</v>
      </c>
      <c r="D85" s="82" t="s">
        <v>6</v>
      </c>
      <c r="E85" s="82" t="s">
        <v>1432</v>
      </c>
      <c r="F85" s="267" t="s">
        <v>816</v>
      </c>
      <c r="G85" s="82" t="s">
        <v>1045</v>
      </c>
      <c r="H85" s="82">
        <v>1</v>
      </c>
      <c r="I85" s="153">
        <v>12831858.407079646</v>
      </c>
      <c r="J85" s="153">
        <v>1668141.5929203541</v>
      </c>
      <c r="K85" s="153">
        <v>14500000</v>
      </c>
      <c r="L85" s="153">
        <v>12832000</v>
      </c>
      <c r="M85" s="153">
        <v>1668141.5929203536</v>
      </c>
      <c r="N85" s="153">
        <v>14500000</v>
      </c>
      <c r="O85" s="82"/>
      <c r="P85" s="82" t="s">
        <v>2</v>
      </c>
      <c r="Q85" s="82" t="s">
        <v>379</v>
      </c>
      <c r="R85" s="317">
        <v>45047</v>
      </c>
      <c r="S85" s="82" t="s">
        <v>1182</v>
      </c>
      <c r="T85" s="82"/>
      <c r="U85" s="82" t="s">
        <v>1176</v>
      </c>
    </row>
    <row r="86" spans="1:21" ht="69" customHeight="1" x14ac:dyDescent="0.3">
      <c r="A86" s="82">
        <v>82</v>
      </c>
      <c r="B86" s="82" t="s">
        <v>747</v>
      </c>
      <c r="C86" s="82" t="s">
        <v>6</v>
      </c>
      <c r="D86" s="82" t="s">
        <v>6</v>
      </c>
      <c r="E86" s="82" t="s">
        <v>751</v>
      </c>
      <c r="F86" s="267" t="s">
        <v>817</v>
      </c>
      <c r="G86" s="82" t="s">
        <v>1046</v>
      </c>
      <c r="H86" s="82">
        <v>1</v>
      </c>
      <c r="I86" s="153">
        <v>27288495.575221241</v>
      </c>
      <c r="J86" s="153">
        <v>3547504.4247787613</v>
      </c>
      <c r="K86" s="153">
        <v>30836000</v>
      </c>
      <c r="L86" s="153">
        <v>22741000</v>
      </c>
      <c r="M86" s="153">
        <v>2956292.0353982262</v>
      </c>
      <c r="N86" s="153">
        <v>25697000</v>
      </c>
      <c r="O86" s="154">
        <v>701000000</v>
      </c>
      <c r="P86" s="82" t="s">
        <v>2</v>
      </c>
      <c r="Q86" s="82" t="s">
        <v>1177</v>
      </c>
      <c r="R86" s="317">
        <v>44986</v>
      </c>
      <c r="S86" s="82" t="s">
        <v>1187</v>
      </c>
      <c r="T86" s="82" t="s">
        <v>1428</v>
      </c>
      <c r="U86" s="82" t="s">
        <v>1176</v>
      </c>
    </row>
    <row r="87" spans="1:21" ht="69" customHeight="1" x14ac:dyDescent="0.3">
      <c r="A87" s="82">
        <v>83</v>
      </c>
      <c r="B87" s="82" t="s">
        <v>1319</v>
      </c>
      <c r="C87" s="82" t="s">
        <v>746</v>
      </c>
      <c r="D87" s="82" t="s">
        <v>1217</v>
      </c>
      <c r="E87" s="82" t="s">
        <v>1322</v>
      </c>
      <c r="F87" s="267" t="s">
        <v>818</v>
      </c>
      <c r="G87" s="267" t="s">
        <v>1433</v>
      </c>
      <c r="H87" s="82">
        <v>1</v>
      </c>
      <c r="I87" s="153">
        <v>12547192.199999999</v>
      </c>
      <c r="J87" s="153">
        <v>1631134.986</v>
      </c>
      <c r="K87" s="153">
        <v>14179000</v>
      </c>
      <c r="L87" s="153">
        <v>0</v>
      </c>
      <c r="M87" s="153">
        <v>0</v>
      </c>
      <c r="N87" s="153">
        <v>0</v>
      </c>
      <c r="O87" s="82"/>
      <c r="P87" s="82" t="s">
        <v>2</v>
      </c>
      <c r="Q87" s="82" t="s">
        <v>1177</v>
      </c>
      <c r="R87" s="317">
        <v>45261</v>
      </c>
      <c r="S87" s="82" t="s">
        <v>1182</v>
      </c>
      <c r="T87" s="82"/>
      <c r="U87" s="82" t="s">
        <v>1176</v>
      </c>
    </row>
    <row r="88" spans="1:21" ht="69" customHeight="1" x14ac:dyDescent="0.3">
      <c r="A88" s="82">
        <v>84</v>
      </c>
      <c r="B88" s="82" t="s">
        <v>747</v>
      </c>
      <c r="C88" s="82" t="s">
        <v>150</v>
      </c>
      <c r="D88" s="82" t="s">
        <v>1226</v>
      </c>
      <c r="E88" s="82" t="s">
        <v>749</v>
      </c>
      <c r="F88" s="267" t="s">
        <v>819</v>
      </c>
      <c r="G88" s="82" t="s">
        <v>1047</v>
      </c>
      <c r="H88" s="82">
        <v>1</v>
      </c>
      <c r="I88" s="153">
        <v>14248000</v>
      </c>
      <c r="J88" s="153">
        <v>0</v>
      </c>
      <c r="K88" s="153">
        <v>14248000</v>
      </c>
      <c r="L88" s="153">
        <v>14248000</v>
      </c>
      <c r="M88" s="153">
        <v>0</v>
      </c>
      <c r="N88" s="153">
        <v>14248000</v>
      </c>
      <c r="O88" s="82"/>
      <c r="P88" s="82" t="s">
        <v>2</v>
      </c>
      <c r="Q88" s="82" t="s">
        <v>1178</v>
      </c>
      <c r="R88" s="317">
        <v>45047</v>
      </c>
      <c r="S88" s="82" t="s">
        <v>1188</v>
      </c>
      <c r="T88" s="82"/>
      <c r="U88" s="82" t="s">
        <v>1176</v>
      </c>
    </row>
    <row r="89" spans="1:21" ht="69" customHeight="1" x14ac:dyDescent="0.3">
      <c r="A89" s="82">
        <v>85</v>
      </c>
      <c r="B89" s="82" t="s">
        <v>747</v>
      </c>
      <c r="C89" s="82" t="s">
        <v>150</v>
      </c>
      <c r="D89" s="82" t="s">
        <v>744</v>
      </c>
      <c r="E89" s="82" t="s">
        <v>750</v>
      </c>
      <c r="F89" s="267" t="s">
        <v>820</v>
      </c>
      <c r="G89" s="82" t="s">
        <v>1048</v>
      </c>
      <c r="H89" s="82">
        <v>1</v>
      </c>
      <c r="I89" s="153">
        <v>12360000</v>
      </c>
      <c r="J89" s="153">
        <v>1606800</v>
      </c>
      <c r="K89" s="153">
        <v>13967000</v>
      </c>
      <c r="L89" s="153">
        <v>2919000</v>
      </c>
      <c r="M89" s="153">
        <v>379470</v>
      </c>
      <c r="N89" s="153">
        <v>3298470</v>
      </c>
      <c r="O89" s="82"/>
      <c r="P89" s="82" t="s">
        <v>2</v>
      </c>
      <c r="Q89" s="82" t="s">
        <v>1177</v>
      </c>
      <c r="R89" s="317">
        <v>45200</v>
      </c>
      <c r="S89" s="82" t="s">
        <v>1183</v>
      </c>
      <c r="T89" s="82"/>
      <c r="U89" s="82" t="s">
        <v>1176</v>
      </c>
    </row>
    <row r="90" spans="1:21" ht="69" customHeight="1" x14ac:dyDescent="0.3">
      <c r="A90" s="82">
        <v>86</v>
      </c>
      <c r="B90" s="82" t="s">
        <v>747</v>
      </c>
      <c r="C90" s="82" t="s">
        <v>150</v>
      </c>
      <c r="D90" s="82" t="s">
        <v>1230</v>
      </c>
      <c r="E90" s="82" t="s">
        <v>749</v>
      </c>
      <c r="F90" s="268" t="s">
        <v>821</v>
      </c>
      <c r="G90" s="82" t="s">
        <v>1049</v>
      </c>
      <c r="H90" s="82">
        <v>2</v>
      </c>
      <c r="I90" s="153">
        <v>13963040</v>
      </c>
      <c r="J90" s="153">
        <v>0</v>
      </c>
      <c r="K90" s="153">
        <v>13964000</v>
      </c>
      <c r="L90" s="153">
        <v>13964000</v>
      </c>
      <c r="M90" s="153">
        <v>0</v>
      </c>
      <c r="N90" s="153">
        <v>13964000</v>
      </c>
      <c r="O90" s="82"/>
      <c r="P90" s="82" t="s">
        <v>2</v>
      </c>
      <c r="Q90" s="82" t="s">
        <v>1178</v>
      </c>
      <c r="R90" s="317">
        <v>45078</v>
      </c>
      <c r="S90" s="82" t="s">
        <v>1197</v>
      </c>
      <c r="T90" s="82"/>
      <c r="U90" s="82" t="s">
        <v>1176</v>
      </c>
    </row>
    <row r="91" spans="1:21" ht="69" customHeight="1" x14ac:dyDescent="0.3">
      <c r="A91" s="82">
        <v>87</v>
      </c>
      <c r="B91" s="82" t="s">
        <v>1319</v>
      </c>
      <c r="C91" s="82" t="s">
        <v>746</v>
      </c>
      <c r="D91" s="82" t="s">
        <v>1224</v>
      </c>
      <c r="E91" s="82" t="s">
        <v>1322</v>
      </c>
      <c r="F91" s="267" t="s">
        <v>1451</v>
      </c>
      <c r="G91" s="82" t="s">
        <v>1050</v>
      </c>
      <c r="H91" s="82">
        <v>1</v>
      </c>
      <c r="I91" s="153">
        <v>13248965.426900001</v>
      </c>
      <c r="J91" s="153">
        <v>529958.61707600008</v>
      </c>
      <c r="K91" s="153">
        <v>13779000</v>
      </c>
      <c r="L91" s="153">
        <v>1068000</v>
      </c>
      <c r="M91" s="153">
        <v>42720</v>
      </c>
      <c r="N91" s="153">
        <v>1110720</v>
      </c>
      <c r="O91" s="82" t="s">
        <v>356</v>
      </c>
      <c r="P91" s="82" t="s">
        <v>2</v>
      </c>
      <c r="Q91" s="82" t="s">
        <v>1177</v>
      </c>
      <c r="R91" s="317">
        <v>45261</v>
      </c>
      <c r="S91" s="82" t="s">
        <v>1182</v>
      </c>
      <c r="T91" s="82"/>
      <c r="U91" s="82" t="s">
        <v>1176</v>
      </c>
    </row>
    <row r="92" spans="1:21" ht="69" customHeight="1" x14ac:dyDescent="0.3">
      <c r="A92" s="82">
        <v>88</v>
      </c>
      <c r="B92" s="82" t="s">
        <v>747</v>
      </c>
      <c r="C92" s="82" t="s">
        <v>6</v>
      </c>
      <c r="D92" s="82" t="s">
        <v>6</v>
      </c>
      <c r="E92" s="82" t="s">
        <v>1432</v>
      </c>
      <c r="F92" s="267" t="s">
        <v>822</v>
      </c>
      <c r="G92" s="82" t="s">
        <v>1434</v>
      </c>
      <c r="H92" s="82">
        <v>1</v>
      </c>
      <c r="I92" s="153">
        <v>13831858.407079648</v>
      </c>
      <c r="J92" s="153">
        <v>1798141.5929203543</v>
      </c>
      <c r="K92" s="153">
        <v>15630000</v>
      </c>
      <c r="L92" s="153">
        <v>3458000</v>
      </c>
      <c r="M92" s="153">
        <v>449535.39823008794</v>
      </c>
      <c r="N92" s="153">
        <v>3907500</v>
      </c>
      <c r="O92" s="154">
        <v>101100000</v>
      </c>
      <c r="P92" s="82" t="s">
        <v>2</v>
      </c>
      <c r="Q92" s="82" t="s">
        <v>1177</v>
      </c>
      <c r="R92" s="317">
        <v>45200</v>
      </c>
      <c r="S92" s="82" t="s">
        <v>1186</v>
      </c>
      <c r="T92" s="82" t="s">
        <v>1428</v>
      </c>
      <c r="U92" s="82" t="s">
        <v>1176</v>
      </c>
    </row>
    <row r="93" spans="1:21" ht="69" customHeight="1" x14ac:dyDescent="0.3">
      <c r="A93" s="82">
        <v>89</v>
      </c>
      <c r="B93" s="82" t="s">
        <v>747</v>
      </c>
      <c r="C93" s="82" t="s">
        <v>150</v>
      </c>
      <c r="D93" s="82" t="s">
        <v>1228</v>
      </c>
      <c r="E93" s="82" t="s">
        <v>749</v>
      </c>
      <c r="F93" s="267" t="s">
        <v>805</v>
      </c>
      <c r="G93" s="82" t="s">
        <v>1435</v>
      </c>
      <c r="H93" s="82">
        <v>1</v>
      </c>
      <c r="I93" s="153">
        <v>13576919.199999999</v>
      </c>
      <c r="J93" s="153">
        <v>0</v>
      </c>
      <c r="K93" s="153">
        <v>13577000</v>
      </c>
      <c r="L93" s="153">
        <v>13577000</v>
      </c>
      <c r="M93" s="153">
        <v>0</v>
      </c>
      <c r="N93" s="153">
        <v>13577000</v>
      </c>
      <c r="O93" s="82"/>
      <c r="P93" s="82" t="s">
        <v>2</v>
      </c>
      <c r="Q93" s="82" t="s">
        <v>1178</v>
      </c>
      <c r="R93" s="317">
        <v>45047</v>
      </c>
      <c r="S93" s="82" t="s">
        <v>1185</v>
      </c>
      <c r="T93" s="82"/>
      <c r="U93" s="82" t="s">
        <v>1176</v>
      </c>
    </row>
    <row r="94" spans="1:21" ht="69" customHeight="1" x14ac:dyDescent="0.3">
      <c r="A94" s="82">
        <v>90</v>
      </c>
      <c r="B94" s="82" t="s">
        <v>747</v>
      </c>
      <c r="C94" s="82" t="s">
        <v>150</v>
      </c>
      <c r="D94" s="82" t="s">
        <v>1215</v>
      </c>
      <c r="E94" s="82" t="s">
        <v>749</v>
      </c>
      <c r="F94" s="267" t="s">
        <v>823</v>
      </c>
      <c r="G94" s="82" t="s">
        <v>1051</v>
      </c>
      <c r="H94" s="82">
        <v>1</v>
      </c>
      <c r="I94" s="153">
        <v>13571220</v>
      </c>
      <c r="J94" s="153">
        <v>0</v>
      </c>
      <c r="K94" s="153">
        <v>13572000</v>
      </c>
      <c r="L94" s="153">
        <v>13572000</v>
      </c>
      <c r="M94" s="153">
        <v>0</v>
      </c>
      <c r="N94" s="153">
        <v>13572000</v>
      </c>
      <c r="O94" s="82"/>
      <c r="P94" s="82" t="s">
        <v>2</v>
      </c>
      <c r="Q94" s="82" t="s">
        <v>1178</v>
      </c>
      <c r="R94" s="317">
        <v>45170</v>
      </c>
      <c r="S94" s="82" t="s">
        <v>345</v>
      </c>
      <c r="T94" s="82"/>
      <c r="U94" s="82" t="s">
        <v>1176</v>
      </c>
    </row>
    <row r="95" spans="1:21" ht="69" customHeight="1" x14ac:dyDescent="0.3">
      <c r="A95" s="82">
        <v>91</v>
      </c>
      <c r="B95" s="82" t="s">
        <v>747</v>
      </c>
      <c r="C95" s="82" t="s">
        <v>150</v>
      </c>
      <c r="D95" s="82" t="s">
        <v>1222</v>
      </c>
      <c r="E95" s="82" t="s">
        <v>749</v>
      </c>
      <c r="F95" s="267" t="s">
        <v>824</v>
      </c>
      <c r="G95" s="82" t="s">
        <v>1052</v>
      </c>
      <c r="H95" s="82">
        <v>1</v>
      </c>
      <c r="I95" s="153">
        <v>12006680</v>
      </c>
      <c r="J95" s="153">
        <v>1560868.4000000001</v>
      </c>
      <c r="K95" s="153">
        <v>13568000</v>
      </c>
      <c r="L95" s="153">
        <v>12007000</v>
      </c>
      <c r="M95" s="153">
        <v>1560910</v>
      </c>
      <c r="N95" s="153">
        <v>13567910</v>
      </c>
      <c r="O95" s="82"/>
      <c r="P95" s="82" t="s">
        <v>2</v>
      </c>
      <c r="Q95" s="82" t="s">
        <v>1178</v>
      </c>
      <c r="R95" s="317">
        <v>44927</v>
      </c>
      <c r="S95" s="82" t="s">
        <v>1190</v>
      </c>
      <c r="T95" s="82"/>
      <c r="U95" s="82" t="s">
        <v>1176</v>
      </c>
    </row>
    <row r="96" spans="1:21" ht="69" customHeight="1" x14ac:dyDescent="0.3">
      <c r="A96" s="82">
        <v>92</v>
      </c>
      <c r="B96" s="82" t="s">
        <v>747</v>
      </c>
      <c r="C96" s="82" t="s">
        <v>6</v>
      </c>
      <c r="D96" s="82" t="s">
        <v>6</v>
      </c>
      <c r="E96" s="82" t="s">
        <v>1432</v>
      </c>
      <c r="F96" s="267" t="s">
        <v>825</v>
      </c>
      <c r="G96" s="82" t="s">
        <v>1053</v>
      </c>
      <c r="H96" s="82">
        <v>1</v>
      </c>
      <c r="I96" s="153">
        <v>20607964.601769913</v>
      </c>
      <c r="J96" s="153">
        <v>2679035.3982300889</v>
      </c>
      <c r="K96" s="153">
        <v>23287000</v>
      </c>
      <c r="L96" s="153">
        <v>17174000</v>
      </c>
      <c r="M96" s="153">
        <v>2232548.6725663692</v>
      </c>
      <c r="N96" s="153">
        <v>19406000</v>
      </c>
      <c r="O96" s="154">
        <v>101100000</v>
      </c>
      <c r="P96" s="82" t="s">
        <v>2</v>
      </c>
      <c r="Q96" s="82" t="s">
        <v>1177</v>
      </c>
      <c r="R96" s="317">
        <v>44986</v>
      </c>
      <c r="S96" s="82" t="s">
        <v>1187</v>
      </c>
      <c r="T96" s="82" t="s">
        <v>1428</v>
      </c>
      <c r="U96" s="82" t="s">
        <v>1176</v>
      </c>
    </row>
    <row r="97" spans="1:21" ht="69" customHeight="1" x14ac:dyDescent="0.3">
      <c r="A97" s="82">
        <v>93</v>
      </c>
      <c r="B97" s="82" t="s">
        <v>747</v>
      </c>
      <c r="C97" s="82" t="s">
        <v>150</v>
      </c>
      <c r="D97" s="82" t="s">
        <v>1228</v>
      </c>
      <c r="E97" s="82" t="s">
        <v>749</v>
      </c>
      <c r="F97" s="267" t="s">
        <v>826</v>
      </c>
      <c r="G97" s="82" t="s">
        <v>1054</v>
      </c>
      <c r="H97" s="82">
        <v>1</v>
      </c>
      <c r="I97" s="153">
        <v>13179400</v>
      </c>
      <c r="J97" s="153">
        <v>0</v>
      </c>
      <c r="K97" s="153">
        <v>13180000</v>
      </c>
      <c r="L97" s="153">
        <v>13180000</v>
      </c>
      <c r="M97" s="153">
        <v>0</v>
      </c>
      <c r="N97" s="153">
        <v>13180000</v>
      </c>
      <c r="O97" s="82"/>
      <c r="P97" s="82" t="s">
        <v>2</v>
      </c>
      <c r="Q97" s="82" t="s">
        <v>1178</v>
      </c>
      <c r="R97" s="317">
        <v>45017</v>
      </c>
      <c r="S97" s="82" t="s">
        <v>1188</v>
      </c>
      <c r="T97" s="82"/>
      <c r="U97" s="82" t="s">
        <v>1176</v>
      </c>
    </row>
    <row r="98" spans="1:21" ht="69" customHeight="1" x14ac:dyDescent="0.3">
      <c r="A98" s="82">
        <v>94</v>
      </c>
      <c r="B98" s="82" t="s">
        <v>747</v>
      </c>
      <c r="C98" s="82" t="s">
        <v>150</v>
      </c>
      <c r="D98" s="82" t="s">
        <v>1226</v>
      </c>
      <c r="E98" s="82" t="s">
        <v>749</v>
      </c>
      <c r="F98" s="267" t="s">
        <v>827</v>
      </c>
      <c r="G98" s="82" t="s">
        <v>1055</v>
      </c>
      <c r="H98" s="82">
        <v>4</v>
      </c>
      <c r="I98" s="153">
        <v>12253280</v>
      </c>
      <c r="J98" s="153">
        <v>0</v>
      </c>
      <c r="K98" s="153">
        <v>12254000</v>
      </c>
      <c r="L98" s="153">
        <v>12254000</v>
      </c>
      <c r="M98" s="153">
        <v>0</v>
      </c>
      <c r="N98" s="153">
        <v>12254000</v>
      </c>
      <c r="O98" s="82"/>
      <c r="P98" s="82" t="s">
        <v>2</v>
      </c>
      <c r="Q98" s="82" t="s">
        <v>1180</v>
      </c>
      <c r="R98" s="317">
        <v>45047</v>
      </c>
      <c r="S98" s="82" t="s">
        <v>1197</v>
      </c>
      <c r="T98" s="82"/>
      <c r="U98" s="82" t="s">
        <v>1176</v>
      </c>
    </row>
    <row r="99" spans="1:21" ht="69" customHeight="1" x14ac:dyDescent="0.3">
      <c r="A99" s="82">
        <v>95</v>
      </c>
      <c r="B99" s="82" t="s">
        <v>747</v>
      </c>
      <c r="C99" s="82" t="s">
        <v>150</v>
      </c>
      <c r="D99" s="82" t="s">
        <v>744</v>
      </c>
      <c r="E99" s="82" t="s">
        <v>750</v>
      </c>
      <c r="F99" s="267" t="s">
        <v>828</v>
      </c>
      <c r="G99" s="82" t="s">
        <v>1056</v>
      </c>
      <c r="H99" s="82">
        <v>1</v>
      </c>
      <c r="I99" s="153">
        <v>10624609.65</v>
      </c>
      <c r="J99" s="153">
        <v>1381199.2545</v>
      </c>
      <c r="K99" s="153">
        <v>12006000</v>
      </c>
      <c r="L99" s="153">
        <v>4988000</v>
      </c>
      <c r="M99" s="153">
        <v>648440</v>
      </c>
      <c r="N99" s="153">
        <v>5636440</v>
      </c>
      <c r="O99" s="82"/>
      <c r="P99" s="82" t="s">
        <v>2</v>
      </c>
      <c r="Q99" s="82" t="s">
        <v>1177</v>
      </c>
      <c r="R99" s="317">
        <v>45139</v>
      </c>
      <c r="S99" s="82" t="s">
        <v>1193</v>
      </c>
      <c r="T99" s="82"/>
      <c r="U99" s="82" t="s">
        <v>1176</v>
      </c>
    </row>
    <row r="100" spans="1:21" ht="69" customHeight="1" x14ac:dyDescent="0.3">
      <c r="A100" s="82">
        <v>96</v>
      </c>
      <c r="B100" s="82" t="s">
        <v>747</v>
      </c>
      <c r="C100" s="82" t="s">
        <v>150</v>
      </c>
      <c r="D100" s="82" t="s">
        <v>1226</v>
      </c>
      <c r="E100" s="82" t="s">
        <v>749</v>
      </c>
      <c r="F100" s="267" t="s">
        <v>829</v>
      </c>
      <c r="G100" s="82" t="s">
        <v>1057</v>
      </c>
      <c r="H100" s="82">
        <v>4</v>
      </c>
      <c r="I100" s="153">
        <v>11398400</v>
      </c>
      <c r="J100" s="153">
        <v>0</v>
      </c>
      <c r="K100" s="153">
        <v>11399000</v>
      </c>
      <c r="L100" s="153">
        <v>11399000</v>
      </c>
      <c r="M100" s="153">
        <v>0</v>
      </c>
      <c r="N100" s="153">
        <v>11399000</v>
      </c>
      <c r="O100" s="157">
        <v>59500000</v>
      </c>
      <c r="P100" s="82" t="s">
        <v>2</v>
      </c>
      <c r="Q100" s="82" t="s">
        <v>1181</v>
      </c>
      <c r="R100" s="317">
        <v>45047</v>
      </c>
      <c r="S100" s="82" t="s">
        <v>1188</v>
      </c>
      <c r="T100" s="82"/>
      <c r="U100" s="82" t="s">
        <v>1176</v>
      </c>
    </row>
    <row r="101" spans="1:21" ht="69" customHeight="1" x14ac:dyDescent="0.3">
      <c r="A101" s="82">
        <v>97</v>
      </c>
      <c r="B101" s="82" t="s">
        <v>747</v>
      </c>
      <c r="C101" s="82" t="s">
        <v>150</v>
      </c>
      <c r="D101" s="82" t="s">
        <v>1226</v>
      </c>
      <c r="E101" s="82" t="s">
        <v>749</v>
      </c>
      <c r="F101" s="267" t="s">
        <v>830</v>
      </c>
      <c r="G101" s="82" t="s">
        <v>1058</v>
      </c>
      <c r="H101" s="82">
        <v>1</v>
      </c>
      <c r="I101" s="153">
        <v>11042200</v>
      </c>
      <c r="J101" s="153">
        <v>0</v>
      </c>
      <c r="K101" s="153">
        <v>11043000</v>
      </c>
      <c r="L101" s="153">
        <v>11043000</v>
      </c>
      <c r="M101" s="153">
        <v>0</v>
      </c>
      <c r="N101" s="153">
        <v>11043000</v>
      </c>
      <c r="O101" s="82"/>
      <c r="P101" s="82" t="s">
        <v>2</v>
      </c>
      <c r="Q101" s="82" t="s">
        <v>1178</v>
      </c>
      <c r="R101" s="317">
        <v>45047</v>
      </c>
      <c r="S101" s="82" t="s">
        <v>1188</v>
      </c>
      <c r="T101" s="82"/>
      <c r="U101" s="82" t="s">
        <v>1176</v>
      </c>
    </row>
    <row r="102" spans="1:21" ht="69" customHeight="1" x14ac:dyDescent="0.3">
      <c r="A102" s="82">
        <v>98</v>
      </c>
      <c r="B102" s="82" t="s">
        <v>1319</v>
      </c>
      <c r="C102" s="82" t="s">
        <v>746</v>
      </c>
      <c r="D102" s="155" t="s">
        <v>1231</v>
      </c>
      <c r="E102" s="82" t="s">
        <v>1322</v>
      </c>
      <c r="F102" s="267" t="s">
        <v>831</v>
      </c>
      <c r="G102" s="82" t="s">
        <v>1059</v>
      </c>
      <c r="H102" s="82">
        <v>1</v>
      </c>
      <c r="I102" s="153">
        <v>9139167.8971269988</v>
      </c>
      <c r="J102" s="153">
        <v>1188091.8266265099</v>
      </c>
      <c r="K102" s="153">
        <v>10328000</v>
      </c>
      <c r="L102" s="153">
        <v>3859000</v>
      </c>
      <c r="M102" s="153">
        <v>501670</v>
      </c>
      <c r="N102" s="153">
        <v>4360670</v>
      </c>
      <c r="O102" s="82" t="s">
        <v>1174</v>
      </c>
      <c r="P102" s="82" t="s">
        <v>2</v>
      </c>
      <c r="Q102" s="82" t="s">
        <v>1177</v>
      </c>
      <c r="R102" s="317">
        <v>45139</v>
      </c>
      <c r="S102" s="82" t="s">
        <v>1182</v>
      </c>
      <c r="T102" s="82"/>
      <c r="U102" s="82" t="s">
        <v>1176</v>
      </c>
    </row>
    <row r="103" spans="1:21" ht="69" customHeight="1" x14ac:dyDescent="0.3">
      <c r="A103" s="82">
        <v>99</v>
      </c>
      <c r="B103" s="82" t="s">
        <v>747</v>
      </c>
      <c r="C103" s="82" t="s">
        <v>150</v>
      </c>
      <c r="D103" s="82" t="s">
        <v>1215</v>
      </c>
      <c r="E103" s="82" t="s">
        <v>749</v>
      </c>
      <c r="F103" s="267" t="s">
        <v>832</v>
      </c>
      <c r="G103" s="82" t="s">
        <v>1060</v>
      </c>
      <c r="H103" s="82">
        <v>2</v>
      </c>
      <c r="I103" s="153">
        <v>10401040</v>
      </c>
      <c r="J103" s="153">
        <v>0</v>
      </c>
      <c r="K103" s="153">
        <v>10402000</v>
      </c>
      <c r="L103" s="153">
        <v>10402000</v>
      </c>
      <c r="M103" s="153">
        <v>0</v>
      </c>
      <c r="N103" s="153">
        <v>10402000</v>
      </c>
      <c r="O103" s="82"/>
      <c r="P103" s="82" t="s">
        <v>2</v>
      </c>
      <c r="Q103" s="82" t="s">
        <v>1178</v>
      </c>
      <c r="R103" s="317">
        <v>45017</v>
      </c>
      <c r="S103" s="82" t="s">
        <v>345</v>
      </c>
      <c r="T103" s="82"/>
      <c r="U103" s="82" t="s">
        <v>1176</v>
      </c>
    </row>
    <row r="104" spans="1:21" ht="69" customHeight="1" x14ac:dyDescent="0.3">
      <c r="A104" s="82">
        <v>100</v>
      </c>
      <c r="B104" s="82" t="s">
        <v>747</v>
      </c>
      <c r="C104" s="82" t="s">
        <v>6</v>
      </c>
      <c r="D104" s="82" t="s">
        <v>6</v>
      </c>
      <c r="E104" s="82" t="s">
        <v>751</v>
      </c>
      <c r="F104" s="267" t="s">
        <v>833</v>
      </c>
      <c r="G104" s="82" t="s">
        <v>1061</v>
      </c>
      <c r="H104" s="82">
        <v>1</v>
      </c>
      <c r="I104" s="153">
        <v>8993805.309734514</v>
      </c>
      <c r="J104" s="153">
        <v>1169194.6902654869</v>
      </c>
      <c r="K104" s="153">
        <v>10163000</v>
      </c>
      <c r="L104" s="153">
        <v>8994000</v>
      </c>
      <c r="M104" s="153">
        <v>1169194.690265486</v>
      </c>
      <c r="N104" s="153">
        <v>10163000</v>
      </c>
      <c r="O104" s="154"/>
      <c r="P104" s="82" t="s">
        <v>2</v>
      </c>
      <c r="Q104" s="82" t="s">
        <v>379</v>
      </c>
      <c r="R104" s="317">
        <v>44958</v>
      </c>
      <c r="S104" s="82" t="s">
        <v>1192</v>
      </c>
      <c r="T104" s="82"/>
      <c r="U104" s="82" t="s">
        <v>1176</v>
      </c>
    </row>
    <row r="105" spans="1:21" ht="69" customHeight="1" x14ac:dyDescent="0.3">
      <c r="A105" s="82">
        <v>101</v>
      </c>
      <c r="B105" s="82" t="s">
        <v>747</v>
      </c>
      <c r="C105" s="82" t="s">
        <v>150</v>
      </c>
      <c r="D105" s="82" t="s">
        <v>1215</v>
      </c>
      <c r="E105" s="82" t="s">
        <v>749</v>
      </c>
      <c r="F105" s="267" t="s">
        <v>834</v>
      </c>
      <c r="G105" s="82" t="s">
        <v>1062</v>
      </c>
      <c r="H105" s="82">
        <v>2</v>
      </c>
      <c r="I105" s="153">
        <v>9759880</v>
      </c>
      <c r="J105" s="153">
        <v>0</v>
      </c>
      <c r="K105" s="153">
        <v>9760000</v>
      </c>
      <c r="L105" s="153">
        <v>9760000</v>
      </c>
      <c r="M105" s="153">
        <v>0</v>
      </c>
      <c r="N105" s="153">
        <v>9760000</v>
      </c>
      <c r="O105" s="82"/>
      <c r="P105" s="82" t="s">
        <v>2</v>
      </c>
      <c r="Q105" s="82" t="s">
        <v>1178</v>
      </c>
      <c r="R105" s="317">
        <v>45017</v>
      </c>
      <c r="S105" s="82" t="s">
        <v>345</v>
      </c>
      <c r="T105" s="82"/>
      <c r="U105" s="82" t="s">
        <v>1176</v>
      </c>
    </row>
    <row r="106" spans="1:21" ht="69" customHeight="1" x14ac:dyDescent="0.3">
      <c r="A106" s="82">
        <v>102</v>
      </c>
      <c r="B106" s="82" t="s">
        <v>747</v>
      </c>
      <c r="C106" s="82" t="s">
        <v>150</v>
      </c>
      <c r="D106" s="82" t="s">
        <v>1225</v>
      </c>
      <c r="E106" s="82" t="s">
        <v>749</v>
      </c>
      <c r="F106" s="267" t="s">
        <v>835</v>
      </c>
      <c r="G106" s="82" t="s">
        <v>1063</v>
      </c>
      <c r="H106" s="82">
        <v>1</v>
      </c>
      <c r="I106" s="153">
        <v>8578656.6840000004</v>
      </c>
      <c r="J106" s="153">
        <v>1115225.36892</v>
      </c>
      <c r="K106" s="153">
        <v>9694000</v>
      </c>
      <c r="L106" s="153">
        <v>8579000</v>
      </c>
      <c r="M106" s="153">
        <v>1115270</v>
      </c>
      <c r="N106" s="153">
        <v>9694270</v>
      </c>
      <c r="O106" s="82"/>
      <c r="P106" s="82" t="s">
        <v>2</v>
      </c>
      <c r="Q106" s="82" t="s">
        <v>1178</v>
      </c>
      <c r="R106" s="317">
        <v>44986</v>
      </c>
      <c r="S106" s="82" t="s">
        <v>1197</v>
      </c>
      <c r="T106" s="82"/>
      <c r="U106" s="82" t="s">
        <v>1176</v>
      </c>
    </row>
    <row r="107" spans="1:21" ht="69" customHeight="1" x14ac:dyDescent="0.3">
      <c r="A107" s="82">
        <v>103</v>
      </c>
      <c r="B107" s="82" t="s">
        <v>747</v>
      </c>
      <c r="C107" s="82" t="s">
        <v>150</v>
      </c>
      <c r="D107" s="82" t="s">
        <v>1222</v>
      </c>
      <c r="E107" s="82" t="s">
        <v>749</v>
      </c>
      <c r="F107" s="267" t="s">
        <v>836</v>
      </c>
      <c r="G107" s="82" t="s">
        <v>1064</v>
      </c>
      <c r="H107" s="82">
        <v>1</v>
      </c>
      <c r="I107" s="153">
        <v>8562500</v>
      </c>
      <c r="J107" s="153">
        <v>1113125</v>
      </c>
      <c r="K107" s="153">
        <v>9676000</v>
      </c>
      <c r="L107" s="153">
        <v>8563000</v>
      </c>
      <c r="M107" s="153">
        <v>1113190</v>
      </c>
      <c r="N107" s="153">
        <v>9676190</v>
      </c>
      <c r="O107" s="82"/>
      <c r="P107" s="82" t="s">
        <v>2</v>
      </c>
      <c r="Q107" s="82" t="s">
        <v>1178</v>
      </c>
      <c r="R107" s="317">
        <v>45078</v>
      </c>
      <c r="S107" s="82" t="s">
        <v>1200</v>
      </c>
      <c r="T107" s="82"/>
      <c r="U107" s="82" t="s">
        <v>1176</v>
      </c>
    </row>
    <row r="108" spans="1:21" ht="69" customHeight="1" x14ac:dyDescent="0.3">
      <c r="A108" s="82">
        <v>104</v>
      </c>
      <c r="B108" s="82" t="s">
        <v>747</v>
      </c>
      <c r="C108" s="82" t="s">
        <v>150</v>
      </c>
      <c r="D108" s="82" t="s">
        <v>1224</v>
      </c>
      <c r="E108" s="82" t="s">
        <v>749</v>
      </c>
      <c r="F108" s="267" t="s">
        <v>837</v>
      </c>
      <c r="G108" s="82" t="s">
        <v>1065</v>
      </c>
      <c r="H108" s="82">
        <v>2</v>
      </c>
      <c r="I108" s="153">
        <v>9261200</v>
      </c>
      <c r="J108" s="153">
        <v>0</v>
      </c>
      <c r="K108" s="153">
        <v>9262000</v>
      </c>
      <c r="L108" s="153">
        <v>9262000</v>
      </c>
      <c r="M108" s="153">
        <v>0</v>
      </c>
      <c r="N108" s="153">
        <v>9262000</v>
      </c>
      <c r="O108" s="82"/>
      <c r="P108" s="82" t="s">
        <v>2</v>
      </c>
      <c r="Q108" s="82" t="s">
        <v>1178</v>
      </c>
      <c r="R108" s="317">
        <v>45017</v>
      </c>
      <c r="S108" s="82" t="s">
        <v>1185</v>
      </c>
      <c r="T108" s="82"/>
      <c r="U108" s="82" t="s">
        <v>1176</v>
      </c>
    </row>
    <row r="109" spans="1:21" ht="69" customHeight="1" x14ac:dyDescent="0.3">
      <c r="A109" s="82">
        <v>105</v>
      </c>
      <c r="B109" s="156" t="s">
        <v>266</v>
      </c>
      <c r="C109" s="82" t="s">
        <v>675</v>
      </c>
      <c r="D109" s="82" t="s">
        <v>745</v>
      </c>
      <c r="E109" s="82" t="s">
        <v>753</v>
      </c>
      <c r="F109" s="267" t="s">
        <v>838</v>
      </c>
      <c r="G109" s="82" t="s">
        <v>1066</v>
      </c>
      <c r="H109" s="82">
        <v>6</v>
      </c>
      <c r="I109" s="153">
        <v>8035050</v>
      </c>
      <c r="J109" s="153">
        <v>1044556.5</v>
      </c>
      <c r="K109" s="153">
        <v>9080000</v>
      </c>
      <c r="L109" s="153">
        <v>8036000</v>
      </c>
      <c r="M109" s="153">
        <v>1044680</v>
      </c>
      <c r="N109" s="153">
        <v>9080680</v>
      </c>
      <c r="O109" s="82"/>
      <c r="P109" s="82" t="s">
        <v>2</v>
      </c>
      <c r="Q109" s="82" t="s">
        <v>1178</v>
      </c>
      <c r="R109" s="317">
        <v>44986</v>
      </c>
      <c r="S109" s="82" t="s">
        <v>1201</v>
      </c>
      <c r="T109" s="82"/>
      <c r="U109" s="82" t="s">
        <v>1176</v>
      </c>
    </row>
    <row r="110" spans="1:21" ht="69" customHeight="1" x14ac:dyDescent="0.3">
      <c r="A110" s="82">
        <v>106</v>
      </c>
      <c r="B110" s="82" t="s">
        <v>747</v>
      </c>
      <c r="C110" s="82" t="s">
        <v>150</v>
      </c>
      <c r="D110" s="82" t="s">
        <v>1220</v>
      </c>
      <c r="E110" s="82" t="s">
        <v>749</v>
      </c>
      <c r="F110" s="267" t="s">
        <v>839</v>
      </c>
      <c r="G110" s="82" t="s">
        <v>1067</v>
      </c>
      <c r="H110" s="82">
        <v>3</v>
      </c>
      <c r="I110" s="153">
        <v>7192500</v>
      </c>
      <c r="J110" s="153">
        <v>935025</v>
      </c>
      <c r="K110" s="153">
        <v>8128000</v>
      </c>
      <c r="L110" s="153">
        <v>7193000</v>
      </c>
      <c r="M110" s="153">
        <v>935090</v>
      </c>
      <c r="N110" s="153">
        <v>8128090</v>
      </c>
      <c r="O110" s="82"/>
      <c r="P110" s="82" t="s">
        <v>2</v>
      </c>
      <c r="Q110" s="82" t="s">
        <v>1178</v>
      </c>
      <c r="R110" s="317">
        <v>45047</v>
      </c>
      <c r="S110" s="82" t="s">
        <v>1185</v>
      </c>
      <c r="T110" s="82"/>
      <c r="U110" s="82" t="s">
        <v>1176</v>
      </c>
    </row>
    <row r="111" spans="1:21" ht="69" customHeight="1" x14ac:dyDescent="0.3">
      <c r="A111" s="82">
        <v>107</v>
      </c>
      <c r="B111" s="82" t="s">
        <v>747</v>
      </c>
      <c r="C111" s="82" t="s">
        <v>150</v>
      </c>
      <c r="D111" s="82" t="s">
        <v>1219</v>
      </c>
      <c r="E111" s="82" t="s">
        <v>749</v>
      </c>
      <c r="F111" s="267" t="s">
        <v>840</v>
      </c>
      <c r="G111" s="82" t="s">
        <v>1068</v>
      </c>
      <c r="H111" s="82">
        <v>2</v>
      </c>
      <c r="I111" s="153">
        <v>6850000</v>
      </c>
      <c r="J111" s="153">
        <v>890500</v>
      </c>
      <c r="K111" s="153">
        <v>7741000</v>
      </c>
      <c r="L111" s="153">
        <v>6850000</v>
      </c>
      <c r="M111" s="153">
        <v>890500</v>
      </c>
      <c r="N111" s="153">
        <v>7740500</v>
      </c>
      <c r="O111" s="82"/>
      <c r="P111" s="82" t="s">
        <v>2</v>
      </c>
      <c r="Q111" s="82" t="s">
        <v>379</v>
      </c>
      <c r="R111" s="317">
        <v>45078</v>
      </c>
      <c r="S111" s="82" t="s">
        <v>1189</v>
      </c>
      <c r="T111" s="82"/>
      <c r="U111" s="82" t="s">
        <v>1176</v>
      </c>
    </row>
    <row r="112" spans="1:21" ht="69" customHeight="1" x14ac:dyDescent="0.3">
      <c r="A112" s="82">
        <v>108</v>
      </c>
      <c r="B112" s="82" t="s">
        <v>747</v>
      </c>
      <c r="C112" s="82" t="s">
        <v>150</v>
      </c>
      <c r="D112" s="82" t="s">
        <v>1219</v>
      </c>
      <c r="E112" s="82" t="s">
        <v>749</v>
      </c>
      <c r="F112" s="267" t="s">
        <v>841</v>
      </c>
      <c r="G112" s="82" t="s">
        <v>1069</v>
      </c>
      <c r="H112" s="82">
        <v>5</v>
      </c>
      <c r="I112" s="153">
        <v>6678750</v>
      </c>
      <c r="J112" s="153">
        <v>868237.5</v>
      </c>
      <c r="K112" s="153">
        <v>7547000</v>
      </c>
      <c r="L112" s="153">
        <v>6679000</v>
      </c>
      <c r="M112" s="153">
        <v>868270</v>
      </c>
      <c r="N112" s="153">
        <v>7547270</v>
      </c>
      <c r="O112" s="82"/>
      <c r="P112" s="82" t="s">
        <v>2</v>
      </c>
      <c r="Q112" s="82" t="s">
        <v>379</v>
      </c>
      <c r="R112" s="317">
        <v>45078</v>
      </c>
      <c r="S112" s="82" t="s">
        <v>1189</v>
      </c>
      <c r="T112" s="82"/>
      <c r="U112" s="82" t="s">
        <v>1176</v>
      </c>
    </row>
    <row r="113" spans="1:21" ht="69" customHeight="1" x14ac:dyDescent="0.3">
      <c r="A113" s="82">
        <v>109</v>
      </c>
      <c r="B113" s="82" t="s">
        <v>1319</v>
      </c>
      <c r="C113" s="82" t="s">
        <v>746</v>
      </c>
      <c r="D113" s="82" t="s">
        <v>1220</v>
      </c>
      <c r="E113" s="82" t="s">
        <v>1322</v>
      </c>
      <c r="F113" s="267" t="s">
        <v>1450</v>
      </c>
      <c r="G113" s="82" t="s">
        <v>1070</v>
      </c>
      <c r="H113" s="82">
        <v>1</v>
      </c>
      <c r="I113" s="153">
        <v>6637155.2000000002</v>
      </c>
      <c r="J113" s="153">
        <v>265486.20799999998</v>
      </c>
      <c r="K113" s="153">
        <v>6903000</v>
      </c>
      <c r="L113" s="153">
        <v>5624000</v>
      </c>
      <c r="M113" s="153">
        <v>224960</v>
      </c>
      <c r="N113" s="153">
        <v>5848960</v>
      </c>
      <c r="O113" s="82" t="s">
        <v>356</v>
      </c>
      <c r="P113" s="82" t="s">
        <v>2</v>
      </c>
      <c r="Q113" s="82" t="s">
        <v>1177</v>
      </c>
      <c r="R113" s="317">
        <v>44986</v>
      </c>
      <c r="S113" s="82" t="s">
        <v>1182</v>
      </c>
      <c r="T113" s="82"/>
      <c r="U113" s="82" t="s">
        <v>1176</v>
      </c>
    </row>
    <row r="114" spans="1:21" ht="69" customHeight="1" x14ac:dyDescent="0.3">
      <c r="A114" s="82">
        <v>110</v>
      </c>
      <c r="B114" s="82" t="s">
        <v>747</v>
      </c>
      <c r="C114" s="82" t="s">
        <v>150</v>
      </c>
      <c r="D114" s="82" t="s">
        <v>1226</v>
      </c>
      <c r="E114" s="82" t="s">
        <v>749</v>
      </c>
      <c r="F114" s="268" t="s">
        <v>842</v>
      </c>
      <c r="G114" s="82" t="s">
        <v>1071</v>
      </c>
      <c r="H114" s="82">
        <v>1</v>
      </c>
      <c r="I114" s="153">
        <v>6042791.1504424764</v>
      </c>
      <c r="J114" s="153">
        <v>785562.84955752199</v>
      </c>
      <c r="K114" s="153">
        <v>6829000</v>
      </c>
      <c r="L114" s="153">
        <v>6043000</v>
      </c>
      <c r="M114" s="153">
        <v>785590</v>
      </c>
      <c r="N114" s="153">
        <v>6828590</v>
      </c>
      <c r="O114" s="82"/>
      <c r="P114" s="82" t="s">
        <v>2</v>
      </c>
      <c r="Q114" s="82" t="s">
        <v>1178</v>
      </c>
      <c r="R114" s="317">
        <v>45047</v>
      </c>
      <c r="S114" s="82" t="s">
        <v>1188</v>
      </c>
      <c r="T114" s="82"/>
      <c r="U114" s="82" t="s">
        <v>1176</v>
      </c>
    </row>
    <row r="115" spans="1:21" ht="69" customHeight="1" x14ac:dyDescent="0.3">
      <c r="A115" s="82">
        <v>111</v>
      </c>
      <c r="B115" s="82" t="s">
        <v>1319</v>
      </c>
      <c r="C115" s="82" t="s">
        <v>746</v>
      </c>
      <c r="D115" s="82" t="s">
        <v>1232</v>
      </c>
      <c r="E115" s="82" t="s">
        <v>1322</v>
      </c>
      <c r="F115" s="267" t="s">
        <v>843</v>
      </c>
      <c r="G115" s="82" t="s">
        <v>1072</v>
      </c>
      <c r="H115" s="82">
        <v>1</v>
      </c>
      <c r="I115" s="153">
        <v>6328320</v>
      </c>
      <c r="J115" s="153">
        <v>253132.80000000002</v>
      </c>
      <c r="K115" s="153">
        <v>6582000</v>
      </c>
      <c r="L115" s="153">
        <v>2778000</v>
      </c>
      <c r="M115" s="153">
        <v>111120</v>
      </c>
      <c r="N115" s="153">
        <v>2889120</v>
      </c>
      <c r="O115" s="82" t="s">
        <v>356</v>
      </c>
      <c r="P115" s="82" t="s">
        <v>2</v>
      </c>
      <c r="Q115" s="82" t="s">
        <v>1177</v>
      </c>
      <c r="R115" s="317">
        <v>45108</v>
      </c>
      <c r="S115" s="82" t="s">
        <v>1181</v>
      </c>
      <c r="T115" s="82"/>
      <c r="U115" s="82" t="s">
        <v>1176</v>
      </c>
    </row>
    <row r="116" spans="1:21" ht="69" customHeight="1" x14ac:dyDescent="0.3">
      <c r="A116" s="82">
        <v>112</v>
      </c>
      <c r="B116" s="82" t="s">
        <v>747</v>
      </c>
      <c r="C116" s="82" t="s">
        <v>150</v>
      </c>
      <c r="D116" s="82" t="s">
        <v>1219</v>
      </c>
      <c r="E116" s="82" t="s">
        <v>749</v>
      </c>
      <c r="F116" s="267" t="s">
        <v>844</v>
      </c>
      <c r="G116" s="82" t="s">
        <v>1073</v>
      </c>
      <c r="H116" s="82">
        <v>1</v>
      </c>
      <c r="I116" s="153">
        <v>6197880</v>
      </c>
      <c r="J116" s="153">
        <v>0</v>
      </c>
      <c r="K116" s="153">
        <v>6198000</v>
      </c>
      <c r="L116" s="153">
        <v>6198000</v>
      </c>
      <c r="M116" s="153">
        <v>0</v>
      </c>
      <c r="N116" s="153">
        <v>6198000</v>
      </c>
      <c r="O116" s="82"/>
      <c r="P116" s="82" t="s">
        <v>2</v>
      </c>
      <c r="Q116" s="82" t="s">
        <v>379</v>
      </c>
      <c r="R116" s="317">
        <v>45078</v>
      </c>
      <c r="S116" s="82" t="s">
        <v>1189</v>
      </c>
      <c r="T116" s="82"/>
      <c r="U116" s="82" t="s">
        <v>1176</v>
      </c>
    </row>
    <row r="117" spans="1:21" ht="69" customHeight="1" x14ac:dyDescent="0.3">
      <c r="A117" s="82">
        <v>113</v>
      </c>
      <c r="B117" s="82" t="s">
        <v>747</v>
      </c>
      <c r="C117" s="82" t="s">
        <v>150</v>
      </c>
      <c r="D117" s="82" t="s">
        <v>1230</v>
      </c>
      <c r="E117" s="82" t="s">
        <v>749</v>
      </c>
      <c r="F117" s="267" t="s">
        <v>845</v>
      </c>
      <c r="G117" s="82" t="s">
        <v>1074</v>
      </c>
      <c r="H117" s="82">
        <v>1</v>
      </c>
      <c r="I117" s="153">
        <v>6165000</v>
      </c>
      <c r="J117" s="153">
        <v>0</v>
      </c>
      <c r="K117" s="153">
        <v>6165000</v>
      </c>
      <c r="L117" s="153">
        <v>6165000</v>
      </c>
      <c r="M117" s="153">
        <v>0</v>
      </c>
      <c r="N117" s="153">
        <v>6165000</v>
      </c>
      <c r="O117" s="82"/>
      <c r="P117" s="82" t="s">
        <v>2</v>
      </c>
      <c r="Q117" s="82" t="s">
        <v>1178</v>
      </c>
      <c r="R117" s="317">
        <v>45047</v>
      </c>
      <c r="S117" s="82" t="s">
        <v>1197</v>
      </c>
      <c r="T117" s="82"/>
      <c r="U117" s="82" t="s">
        <v>1176</v>
      </c>
    </row>
    <row r="118" spans="1:21" ht="69" customHeight="1" x14ac:dyDescent="0.3">
      <c r="A118" s="82">
        <v>114</v>
      </c>
      <c r="B118" s="82" t="s">
        <v>747</v>
      </c>
      <c r="C118" s="82" t="s">
        <v>150</v>
      </c>
      <c r="D118" s="82" t="s">
        <v>1220</v>
      </c>
      <c r="E118" s="82" t="s">
        <v>749</v>
      </c>
      <c r="F118" s="267" t="s">
        <v>845</v>
      </c>
      <c r="G118" s="82" t="s">
        <v>1075</v>
      </c>
      <c r="H118" s="82">
        <v>1</v>
      </c>
      <c r="I118" s="153">
        <v>6165000</v>
      </c>
      <c r="J118" s="153">
        <v>0</v>
      </c>
      <c r="K118" s="153">
        <v>6165000</v>
      </c>
      <c r="L118" s="153">
        <v>6165000</v>
      </c>
      <c r="M118" s="153">
        <v>0</v>
      </c>
      <c r="N118" s="153">
        <v>6165000</v>
      </c>
      <c r="O118" s="82"/>
      <c r="P118" s="82" t="s">
        <v>2</v>
      </c>
      <c r="Q118" s="82" t="s">
        <v>1178</v>
      </c>
      <c r="R118" s="317">
        <v>45047</v>
      </c>
      <c r="S118" s="82" t="s">
        <v>1185</v>
      </c>
      <c r="T118" s="82"/>
      <c r="U118" s="82" t="s">
        <v>1176</v>
      </c>
    </row>
    <row r="119" spans="1:21" ht="69" customHeight="1" x14ac:dyDescent="0.3">
      <c r="A119" s="82">
        <v>115</v>
      </c>
      <c r="B119" s="82" t="s">
        <v>747</v>
      </c>
      <c r="C119" s="82" t="s">
        <v>150</v>
      </c>
      <c r="D119" s="82" t="s">
        <v>1213</v>
      </c>
      <c r="E119" s="82" t="s">
        <v>749</v>
      </c>
      <c r="F119" s="267" t="s">
        <v>845</v>
      </c>
      <c r="G119" s="82" t="s">
        <v>1076</v>
      </c>
      <c r="H119" s="82">
        <v>1</v>
      </c>
      <c r="I119" s="153">
        <v>6165000</v>
      </c>
      <c r="J119" s="153">
        <v>0</v>
      </c>
      <c r="K119" s="153">
        <v>6165000</v>
      </c>
      <c r="L119" s="153">
        <v>6165000</v>
      </c>
      <c r="M119" s="153">
        <v>0</v>
      </c>
      <c r="N119" s="153">
        <v>6165000</v>
      </c>
      <c r="O119" s="82"/>
      <c r="P119" s="82" t="s">
        <v>2</v>
      </c>
      <c r="Q119" s="82" t="s">
        <v>1178</v>
      </c>
      <c r="R119" s="317">
        <v>44986</v>
      </c>
      <c r="S119" s="82" t="s">
        <v>1196</v>
      </c>
      <c r="T119" s="82"/>
      <c r="U119" s="82" t="s">
        <v>1176</v>
      </c>
    </row>
    <row r="120" spans="1:21" ht="69" customHeight="1" x14ac:dyDescent="0.3">
      <c r="A120" s="82">
        <v>116</v>
      </c>
      <c r="B120" s="82" t="s">
        <v>1319</v>
      </c>
      <c r="C120" s="82" t="s">
        <v>746</v>
      </c>
      <c r="D120" s="82" t="s">
        <v>1213</v>
      </c>
      <c r="E120" s="82" t="s">
        <v>1322</v>
      </c>
      <c r="F120" s="267" t="s">
        <v>1449</v>
      </c>
      <c r="G120" s="82" t="s">
        <v>1077</v>
      </c>
      <c r="H120" s="82">
        <v>1</v>
      </c>
      <c r="I120" s="153">
        <v>5791690</v>
      </c>
      <c r="J120" s="153">
        <v>231667.6</v>
      </c>
      <c r="K120" s="153">
        <v>6024000</v>
      </c>
      <c r="L120" s="153">
        <v>2848000</v>
      </c>
      <c r="M120" s="153">
        <v>113920</v>
      </c>
      <c r="N120" s="153">
        <v>2961920</v>
      </c>
      <c r="O120" s="82" t="s">
        <v>356</v>
      </c>
      <c r="P120" s="82" t="s">
        <v>2</v>
      </c>
      <c r="Q120" s="82" t="s">
        <v>1177</v>
      </c>
      <c r="R120" s="317">
        <v>45108</v>
      </c>
      <c r="S120" s="82" t="s">
        <v>1182</v>
      </c>
      <c r="T120" s="82"/>
      <c r="U120" s="82" t="s">
        <v>1176</v>
      </c>
    </row>
    <row r="121" spans="1:21" ht="69" customHeight="1" x14ac:dyDescent="0.3">
      <c r="A121" s="82">
        <v>117</v>
      </c>
      <c r="B121" s="82" t="s">
        <v>747</v>
      </c>
      <c r="C121" s="82" t="s">
        <v>150</v>
      </c>
      <c r="D121" s="82" t="s">
        <v>1219</v>
      </c>
      <c r="E121" s="82" t="s">
        <v>749</v>
      </c>
      <c r="F121" s="267" t="s">
        <v>846</v>
      </c>
      <c r="G121" s="82" t="s">
        <v>1078</v>
      </c>
      <c r="H121" s="82">
        <v>1</v>
      </c>
      <c r="I121" s="153">
        <v>6055400</v>
      </c>
      <c r="J121" s="153">
        <v>0</v>
      </c>
      <c r="K121" s="153">
        <v>6056000</v>
      </c>
      <c r="L121" s="153">
        <v>6056000</v>
      </c>
      <c r="M121" s="153">
        <v>0</v>
      </c>
      <c r="N121" s="153">
        <v>6056000</v>
      </c>
      <c r="O121" s="82"/>
      <c r="P121" s="82" t="s">
        <v>2</v>
      </c>
      <c r="Q121" s="82" t="s">
        <v>379</v>
      </c>
      <c r="R121" s="317">
        <v>45078</v>
      </c>
      <c r="S121" s="82" t="s">
        <v>1189</v>
      </c>
      <c r="T121" s="82"/>
      <c r="U121" s="82" t="s">
        <v>1176</v>
      </c>
    </row>
    <row r="122" spans="1:21" ht="69" customHeight="1" x14ac:dyDescent="0.3">
      <c r="A122" s="82">
        <v>118</v>
      </c>
      <c r="B122" s="82" t="s">
        <v>747</v>
      </c>
      <c r="C122" s="82" t="s">
        <v>150</v>
      </c>
      <c r="D122" s="82" t="s">
        <v>1226</v>
      </c>
      <c r="E122" s="82" t="s">
        <v>749</v>
      </c>
      <c r="F122" s="267" t="s">
        <v>847</v>
      </c>
      <c r="G122" s="82" t="s">
        <v>1079</v>
      </c>
      <c r="H122" s="82">
        <v>22</v>
      </c>
      <c r="I122" s="153">
        <v>5997860</v>
      </c>
      <c r="J122" s="153">
        <v>0</v>
      </c>
      <c r="K122" s="153">
        <v>5998000</v>
      </c>
      <c r="L122" s="153">
        <v>5998000</v>
      </c>
      <c r="M122" s="153">
        <v>0</v>
      </c>
      <c r="N122" s="153">
        <v>5998000</v>
      </c>
      <c r="O122" s="82"/>
      <c r="P122" s="82" t="s">
        <v>2</v>
      </c>
      <c r="Q122" s="82" t="s">
        <v>1178</v>
      </c>
      <c r="R122" s="317">
        <v>45047</v>
      </c>
      <c r="S122" s="82" t="s">
        <v>345</v>
      </c>
      <c r="T122" s="82"/>
      <c r="U122" s="82" t="s">
        <v>1176</v>
      </c>
    </row>
    <row r="123" spans="1:21" ht="69" customHeight="1" x14ac:dyDescent="0.3">
      <c r="A123" s="82">
        <v>119</v>
      </c>
      <c r="B123" s="82" t="s">
        <v>747</v>
      </c>
      <c r="C123" s="82" t="s">
        <v>150</v>
      </c>
      <c r="D123" s="82" t="s">
        <v>1215</v>
      </c>
      <c r="E123" s="82" t="s">
        <v>749</v>
      </c>
      <c r="F123" s="267" t="s">
        <v>848</v>
      </c>
      <c r="G123" s="82" t="s">
        <v>1080</v>
      </c>
      <c r="H123" s="82">
        <v>3</v>
      </c>
      <c r="I123" s="153">
        <v>5556720</v>
      </c>
      <c r="J123" s="153">
        <v>0</v>
      </c>
      <c r="K123" s="153">
        <v>5557000</v>
      </c>
      <c r="L123" s="153">
        <v>5557000</v>
      </c>
      <c r="M123" s="153">
        <v>0</v>
      </c>
      <c r="N123" s="153">
        <v>5557000</v>
      </c>
      <c r="O123" s="82"/>
      <c r="P123" s="82" t="s">
        <v>2</v>
      </c>
      <c r="Q123" s="82" t="s">
        <v>1178</v>
      </c>
      <c r="R123" s="317">
        <v>45017</v>
      </c>
      <c r="S123" s="82" t="s">
        <v>345</v>
      </c>
      <c r="T123" s="82"/>
      <c r="U123" s="82" t="s">
        <v>1176</v>
      </c>
    </row>
    <row r="124" spans="1:21" ht="69" customHeight="1" x14ac:dyDescent="0.3">
      <c r="A124" s="82">
        <v>120</v>
      </c>
      <c r="B124" s="82" t="s">
        <v>747</v>
      </c>
      <c r="C124" s="82" t="s">
        <v>6</v>
      </c>
      <c r="D124" s="82" t="s">
        <v>1219</v>
      </c>
      <c r="E124" s="82" t="s">
        <v>752</v>
      </c>
      <c r="F124" s="267" t="s">
        <v>849</v>
      </c>
      <c r="G124" s="82" t="s">
        <v>1009</v>
      </c>
      <c r="H124" s="82">
        <v>28</v>
      </c>
      <c r="I124" s="153">
        <v>4837387.8</v>
      </c>
      <c r="J124" s="153">
        <v>628860.41399999999</v>
      </c>
      <c r="K124" s="153">
        <v>5467000</v>
      </c>
      <c r="L124" s="153">
        <v>4838000</v>
      </c>
      <c r="M124" s="153">
        <v>628940</v>
      </c>
      <c r="N124" s="153">
        <v>5466940</v>
      </c>
      <c r="O124" s="82"/>
      <c r="P124" s="82" t="s">
        <v>2</v>
      </c>
      <c r="Q124" s="82" t="s">
        <v>1177</v>
      </c>
      <c r="R124" s="317">
        <v>45078</v>
      </c>
      <c r="S124" s="82" t="s">
        <v>1189</v>
      </c>
      <c r="T124" s="82"/>
      <c r="U124" s="82" t="s">
        <v>1176</v>
      </c>
    </row>
    <row r="125" spans="1:21" ht="69" customHeight="1" x14ac:dyDescent="0.3">
      <c r="A125" s="82">
        <v>121</v>
      </c>
      <c r="B125" s="82" t="s">
        <v>747</v>
      </c>
      <c r="C125" s="82" t="s">
        <v>150</v>
      </c>
      <c r="D125" s="82" t="s">
        <v>1228</v>
      </c>
      <c r="E125" s="82" t="s">
        <v>749</v>
      </c>
      <c r="F125" s="267" t="s">
        <v>839</v>
      </c>
      <c r="G125" s="82" t="s">
        <v>1081</v>
      </c>
      <c r="H125" s="82">
        <v>2</v>
      </c>
      <c r="I125" s="153">
        <v>4795000</v>
      </c>
      <c r="J125" s="153">
        <v>623350</v>
      </c>
      <c r="K125" s="153">
        <v>5419000</v>
      </c>
      <c r="L125" s="153">
        <v>4795000</v>
      </c>
      <c r="M125" s="153">
        <v>623350</v>
      </c>
      <c r="N125" s="153">
        <v>5418350</v>
      </c>
      <c r="O125" s="82"/>
      <c r="P125" s="82" t="s">
        <v>2</v>
      </c>
      <c r="Q125" s="82" t="s">
        <v>1178</v>
      </c>
      <c r="R125" s="317">
        <v>45047</v>
      </c>
      <c r="S125" s="82" t="s">
        <v>1185</v>
      </c>
      <c r="T125" s="82"/>
      <c r="U125" s="82" t="s">
        <v>1176</v>
      </c>
    </row>
    <row r="126" spans="1:21" ht="69" customHeight="1" x14ac:dyDescent="0.3">
      <c r="A126" s="82">
        <v>122</v>
      </c>
      <c r="B126" s="82" t="s">
        <v>747</v>
      </c>
      <c r="C126" s="82" t="s">
        <v>150</v>
      </c>
      <c r="D126" s="82" t="s">
        <v>1224</v>
      </c>
      <c r="E126" s="82" t="s">
        <v>749</v>
      </c>
      <c r="F126" s="267" t="s">
        <v>834</v>
      </c>
      <c r="G126" s="82" t="s">
        <v>1082</v>
      </c>
      <c r="H126" s="82">
        <v>1</v>
      </c>
      <c r="I126" s="153">
        <v>4692250</v>
      </c>
      <c r="J126" s="153">
        <v>0</v>
      </c>
      <c r="K126" s="153">
        <v>4693000</v>
      </c>
      <c r="L126" s="153">
        <v>4693000</v>
      </c>
      <c r="M126" s="153">
        <v>0</v>
      </c>
      <c r="N126" s="153">
        <v>4693000</v>
      </c>
      <c r="O126" s="82"/>
      <c r="P126" s="82" t="s">
        <v>2</v>
      </c>
      <c r="Q126" s="82" t="s">
        <v>1178</v>
      </c>
      <c r="R126" s="317">
        <v>45017</v>
      </c>
      <c r="S126" s="82" t="s">
        <v>1185</v>
      </c>
      <c r="T126" s="82"/>
      <c r="U126" s="82" t="s">
        <v>1176</v>
      </c>
    </row>
    <row r="127" spans="1:21" ht="69" customHeight="1" x14ac:dyDescent="0.3">
      <c r="A127" s="82">
        <v>123</v>
      </c>
      <c r="B127" s="82" t="s">
        <v>747</v>
      </c>
      <c r="C127" s="82" t="s">
        <v>150</v>
      </c>
      <c r="D127" s="82" t="s">
        <v>1230</v>
      </c>
      <c r="E127" s="82" t="s">
        <v>749</v>
      </c>
      <c r="F127" s="267" t="s">
        <v>837</v>
      </c>
      <c r="G127" s="82" t="s">
        <v>1083</v>
      </c>
      <c r="H127" s="82">
        <v>1</v>
      </c>
      <c r="I127" s="153">
        <v>4630600</v>
      </c>
      <c r="J127" s="153">
        <v>0</v>
      </c>
      <c r="K127" s="153">
        <v>4631000</v>
      </c>
      <c r="L127" s="153">
        <v>4631000</v>
      </c>
      <c r="M127" s="153">
        <v>0</v>
      </c>
      <c r="N127" s="153">
        <v>4631000</v>
      </c>
      <c r="O127" s="82"/>
      <c r="P127" s="82" t="s">
        <v>2</v>
      </c>
      <c r="Q127" s="82" t="s">
        <v>1178</v>
      </c>
      <c r="R127" s="317">
        <v>45078</v>
      </c>
      <c r="S127" s="82" t="s">
        <v>1197</v>
      </c>
      <c r="T127" s="82"/>
      <c r="U127" s="82" t="s">
        <v>1176</v>
      </c>
    </row>
    <row r="128" spans="1:21" ht="69" customHeight="1" x14ac:dyDescent="0.3">
      <c r="A128" s="82">
        <v>124</v>
      </c>
      <c r="B128" s="82" t="s">
        <v>747</v>
      </c>
      <c r="C128" s="82" t="s">
        <v>150</v>
      </c>
      <c r="D128" s="82" t="s">
        <v>1218</v>
      </c>
      <c r="E128" s="82" t="s">
        <v>749</v>
      </c>
      <c r="F128" s="267" t="s">
        <v>837</v>
      </c>
      <c r="G128" s="82" t="s">
        <v>1084</v>
      </c>
      <c r="H128" s="82">
        <v>1</v>
      </c>
      <c r="I128" s="153">
        <v>4630600</v>
      </c>
      <c r="J128" s="153">
        <v>0</v>
      </c>
      <c r="K128" s="153">
        <v>4631000</v>
      </c>
      <c r="L128" s="153">
        <v>4631000</v>
      </c>
      <c r="M128" s="153">
        <v>0</v>
      </c>
      <c r="N128" s="153">
        <v>4631000</v>
      </c>
      <c r="O128" s="82"/>
      <c r="P128" s="82" t="s">
        <v>2</v>
      </c>
      <c r="Q128" s="82" t="s">
        <v>1178</v>
      </c>
      <c r="R128" s="317">
        <v>44986</v>
      </c>
      <c r="S128" s="82" t="s">
        <v>1185</v>
      </c>
      <c r="T128" s="82"/>
      <c r="U128" s="82" t="s">
        <v>1176</v>
      </c>
    </row>
    <row r="129" spans="1:21" ht="69" customHeight="1" x14ac:dyDescent="0.3">
      <c r="A129" s="82">
        <v>125</v>
      </c>
      <c r="B129" s="82" t="s">
        <v>747</v>
      </c>
      <c r="C129" s="82" t="s">
        <v>150</v>
      </c>
      <c r="D129" s="82" t="s">
        <v>1218</v>
      </c>
      <c r="E129" s="82" t="s">
        <v>749</v>
      </c>
      <c r="F129" s="267" t="s">
        <v>837</v>
      </c>
      <c r="G129" s="82" t="s">
        <v>1085</v>
      </c>
      <c r="H129" s="82">
        <v>1</v>
      </c>
      <c r="I129" s="153">
        <v>4630600</v>
      </c>
      <c r="J129" s="153">
        <v>0</v>
      </c>
      <c r="K129" s="153">
        <v>4631000</v>
      </c>
      <c r="L129" s="153">
        <v>4631000</v>
      </c>
      <c r="M129" s="153">
        <v>0</v>
      </c>
      <c r="N129" s="153">
        <v>4631000</v>
      </c>
      <c r="O129" s="82"/>
      <c r="P129" s="82" t="s">
        <v>2</v>
      </c>
      <c r="Q129" s="82" t="s">
        <v>1178</v>
      </c>
      <c r="R129" s="317">
        <v>44986</v>
      </c>
      <c r="S129" s="82" t="s">
        <v>1185</v>
      </c>
      <c r="T129" s="82"/>
      <c r="U129" s="82" t="s">
        <v>1176</v>
      </c>
    </row>
    <row r="130" spans="1:21" ht="69" customHeight="1" x14ac:dyDescent="0.3">
      <c r="A130" s="82">
        <v>126</v>
      </c>
      <c r="B130" s="82" t="s">
        <v>747</v>
      </c>
      <c r="C130" s="82" t="s">
        <v>150</v>
      </c>
      <c r="D130" s="82" t="s">
        <v>1220</v>
      </c>
      <c r="E130" s="82" t="s">
        <v>749</v>
      </c>
      <c r="F130" s="267" t="s">
        <v>837</v>
      </c>
      <c r="G130" s="82" t="s">
        <v>1086</v>
      </c>
      <c r="H130" s="82">
        <v>1</v>
      </c>
      <c r="I130" s="153">
        <v>4630600</v>
      </c>
      <c r="J130" s="153">
        <v>0</v>
      </c>
      <c r="K130" s="153">
        <v>4631000</v>
      </c>
      <c r="L130" s="153">
        <v>4631000</v>
      </c>
      <c r="M130" s="153">
        <v>0</v>
      </c>
      <c r="N130" s="153">
        <v>4631000</v>
      </c>
      <c r="O130" s="82"/>
      <c r="P130" s="82" t="s">
        <v>2</v>
      </c>
      <c r="Q130" s="82" t="s">
        <v>1178</v>
      </c>
      <c r="R130" s="317">
        <v>45047</v>
      </c>
      <c r="S130" s="82" t="s">
        <v>1185</v>
      </c>
      <c r="T130" s="82"/>
      <c r="U130" s="82" t="s">
        <v>1176</v>
      </c>
    </row>
    <row r="131" spans="1:21" ht="69" customHeight="1" x14ac:dyDescent="0.3">
      <c r="A131" s="82">
        <v>127</v>
      </c>
      <c r="B131" s="82" t="s">
        <v>747</v>
      </c>
      <c r="C131" s="82" t="s">
        <v>150</v>
      </c>
      <c r="D131" s="82" t="s">
        <v>1227</v>
      </c>
      <c r="E131" s="82" t="s">
        <v>749</v>
      </c>
      <c r="F131" s="267" t="s">
        <v>837</v>
      </c>
      <c r="G131" s="82" t="s">
        <v>1087</v>
      </c>
      <c r="H131" s="82">
        <v>1</v>
      </c>
      <c r="I131" s="153">
        <v>4630600</v>
      </c>
      <c r="J131" s="153">
        <v>0</v>
      </c>
      <c r="K131" s="153">
        <v>4631000</v>
      </c>
      <c r="L131" s="153">
        <v>4631000</v>
      </c>
      <c r="M131" s="153">
        <v>0</v>
      </c>
      <c r="N131" s="153">
        <v>4631000</v>
      </c>
      <c r="O131" s="82"/>
      <c r="P131" s="82" t="s">
        <v>2</v>
      </c>
      <c r="Q131" s="82" t="s">
        <v>379</v>
      </c>
      <c r="R131" s="317">
        <v>45047</v>
      </c>
      <c r="S131" s="82" t="s">
        <v>1182</v>
      </c>
      <c r="T131" s="82"/>
      <c r="U131" s="82" t="s">
        <v>1176</v>
      </c>
    </row>
    <row r="132" spans="1:21" ht="69" customHeight="1" x14ac:dyDescent="0.3">
      <c r="A132" s="82">
        <v>128</v>
      </c>
      <c r="B132" s="82" t="s">
        <v>747</v>
      </c>
      <c r="C132" s="82" t="s">
        <v>150</v>
      </c>
      <c r="D132" s="82" t="s">
        <v>1226</v>
      </c>
      <c r="E132" s="82" t="s">
        <v>749</v>
      </c>
      <c r="F132" s="267" t="s">
        <v>850</v>
      </c>
      <c r="G132" s="82" t="s">
        <v>1088</v>
      </c>
      <c r="H132" s="82">
        <v>2</v>
      </c>
      <c r="I132" s="153">
        <v>4429000</v>
      </c>
      <c r="J132" s="153">
        <v>0</v>
      </c>
      <c r="K132" s="153">
        <v>4429000</v>
      </c>
      <c r="L132" s="153">
        <v>4429000</v>
      </c>
      <c r="M132" s="153">
        <v>0</v>
      </c>
      <c r="N132" s="153">
        <v>4429000</v>
      </c>
      <c r="O132" s="82"/>
      <c r="P132" s="82" t="s">
        <v>2</v>
      </c>
      <c r="Q132" s="82" t="s">
        <v>1178</v>
      </c>
      <c r="R132" s="317">
        <v>45047</v>
      </c>
      <c r="S132" s="82" t="s">
        <v>345</v>
      </c>
      <c r="T132" s="82"/>
      <c r="U132" s="82" t="s">
        <v>1176</v>
      </c>
    </row>
    <row r="133" spans="1:21" ht="69" customHeight="1" x14ac:dyDescent="0.3">
      <c r="A133" s="82">
        <v>129</v>
      </c>
      <c r="B133" s="82" t="s">
        <v>747</v>
      </c>
      <c r="C133" s="82" t="s">
        <v>150</v>
      </c>
      <c r="D133" s="82" t="s">
        <v>1219</v>
      </c>
      <c r="E133" s="82" t="s">
        <v>749</v>
      </c>
      <c r="F133" s="267" t="s">
        <v>851</v>
      </c>
      <c r="G133" s="82" t="s">
        <v>1089</v>
      </c>
      <c r="H133" s="82">
        <v>10</v>
      </c>
      <c r="I133" s="153">
        <v>4452500</v>
      </c>
      <c r="J133" s="153">
        <v>0</v>
      </c>
      <c r="K133" s="153">
        <v>4453000</v>
      </c>
      <c r="L133" s="153">
        <v>4453000</v>
      </c>
      <c r="M133" s="153">
        <v>0</v>
      </c>
      <c r="N133" s="153">
        <v>4453000</v>
      </c>
      <c r="O133" s="157">
        <v>7437500</v>
      </c>
      <c r="P133" s="82" t="s">
        <v>2</v>
      </c>
      <c r="Q133" s="82" t="s">
        <v>1181</v>
      </c>
      <c r="R133" s="317">
        <v>45078</v>
      </c>
      <c r="S133" s="82" t="s">
        <v>1189</v>
      </c>
      <c r="T133" s="82"/>
      <c r="U133" s="82" t="s">
        <v>1176</v>
      </c>
    </row>
    <row r="134" spans="1:21" ht="69" customHeight="1" x14ac:dyDescent="0.3">
      <c r="A134" s="82">
        <v>130</v>
      </c>
      <c r="B134" s="82" t="s">
        <v>1319</v>
      </c>
      <c r="C134" s="82" t="s">
        <v>746</v>
      </c>
      <c r="D134" s="82" t="s">
        <v>1225</v>
      </c>
      <c r="E134" s="82" t="s">
        <v>1322</v>
      </c>
      <c r="F134" s="267" t="s">
        <v>852</v>
      </c>
      <c r="G134" s="82" t="s">
        <v>1090</v>
      </c>
      <c r="H134" s="82">
        <v>6</v>
      </c>
      <c r="I134" s="153">
        <v>4212750</v>
      </c>
      <c r="J134" s="153">
        <v>547657.5</v>
      </c>
      <c r="K134" s="153">
        <v>4761000</v>
      </c>
      <c r="L134" s="153">
        <v>4213000</v>
      </c>
      <c r="M134" s="153">
        <v>547690</v>
      </c>
      <c r="N134" s="153">
        <v>4760690</v>
      </c>
      <c r="O134" s="82"/>
      <c r="P134" s="82" t="s">
        <v>2</v>
      </c>
      <c r="Q134" s="82" t="s">
        <v>1178</v>
      </c>
      <c r="R134" s="317">
        <v>44986</v>
      </c>
      <c r="S134" s="82" t="s">
        <v>1197</v>
      </c>
      <c r="T134" s="82"/>
      <c r="U134" s="82" t="s">
        <v>1176</v>
      </c>
    </row>
    <row r="135" spans="1:21" ht="69" customHeight="1" x14ac:dyDescent="0.3">
      <c r="A135" s="82">
        <v>131</v>
      </c>
      <c r="B135" s="82" t="s">
        <v>1319</v>
      </c>
      <c r="C135" s="82" t="s">
        <v>746</v>
      </c>
      <c r="D135" s="155" t="s">
        <v>1233</v>
      </c>
      <c r="E135" s="82" t="s">
        <v>1322</v>
      </c>
      <c r="F135" s="267" t="s">
        <v>853</v>
      </c>
      <c r="G135" s="82" t="s">
        <v>1091</v>
      </c>
      <c r="H135" s="82">
        <v>1</v>
      </c>
      <c r="I135" s="153">
        <v>3836000</v>
      </c>
      <c r="J135" s="153">
        <v>498680</v>
      </c>
      <c r="K135" s="153">
        <v>4335000</v>
      </c>
      <c r="L135" s="153">
        <v>3836000</v>
      </c>
      <c r="M135" s="153">
        <v>498680</v>
      </c>
      <c r="N135" s="153">
        <v>4334680</v>
      </c>
      <c r="O135" s="82" t="s">
        <v>1174</v>
      </c>
      <c r="P135" s="82" t="s">
        <v>2</v>
      </c>
      <c r="Q135" s="82" t="s">
        <v>1177</v>
      </c>
      <c r="R135" s="317">
        <v>44986</v>
      </c>
      <c r="S135" s="82" t="s">
        <v>1182</v>
      </c>
      <c r="T135" s="82"/>
      <c r="U135" s="82" t="s">
        <v>1176</v>
      </c>
    </row>
    <row r="136" spans="1:21" ht="69" customHeight="1" x14ac:dyDescent="0.3">
      <c r="A136" s="82">
        <v>132</v>
      </c>
      <c r="B136" s="82" t="s">
        <v>747</v>
      </c>
      <c r="C136" s="82" t="s">
        <v>150</v>
      </c>
      <c r="D136" s="82" t="s">
        <v>1219</v>
      </c>
      <c r="E136" s="82" t="s">
        <v>749</v>
      </c>
      <c r="F136" s="267" t="s">
        <v>854</v>
      </c>
      <c r="G136" s="82" t="s">
        <v>1092</v>
      </c>
      <c r="H136" s="82">
        <v>10</v>
      </c>
      <c r="I136" s="153">
        <v>4315500</v>
      </c>
      <c r="J136" s="153">
        <v>0</v>
      </c>
      <c r="K136" s="153">
        <v>4316000</v>
      </c>
      <c r="L136" s="153">
        <v>4316000</v>
      </c>
      <c r="M136" s="153">
        <v>0</v>
      </c>
      <c r="N136" s="153">
        <v>4316000</v>
      </c>
      <c r="O136" s="82"/>
      <c r="P136" s="82" t="s">
        <v>2</v>
      </c>
      <c r="Q136" s="82" t="s">
        <v>379</v>
      </c>
      <c r="R136" s="317">
        <v>45078</v>
      </c>
      <c r="S136" s="82" t="s">
        <v>1189</v>
      </c>
      <c r="T136" s="82"/>
      <c r="U136" s="82" t="s">
        <v>1176</v>
      </c>
    </row>
    <row r="137" spans="1:21" ht="69" customHeight="1" x14ac:dyDescent="0.3">
      <c r="A137" s="82">
        <v>133</v>
      </c>
      <c r="B137" s="82" t="s">
        <v>747</v>
      </c>
      <c r="C137" s="82" t="s">
        <v>150</v>
      </c>
      <c r="D137" s="82" t="s">
        <v>1226</v>
      </c>
      <c r="E137" s="82" t="s">
        <v>749</v>
      </c>
      <c r="F137" s="267" t="s">
        <v>855</v>
      </c>
      <c r="G137" s="82" t="s">
        <v>1093</v>
      </c>
      <c r="H137" s="82">
        <v>1</v>
      </c>
      <c r="I137" s="153">
        <v>4110000</v>
      </c>
      <c r="J137" s="153">
        <v>0</v>
      </c>
      <c r="K137" s="153">
        <v>4110000</v>
      </c>
      <c r="L137" s="153">
        <v>4110000</v>
      </c>
      <c r="M137" s="153">
        <v>0</v>
      </c>
      <c r="N137" s="153">
        <v>4110000</v>
      </c>
      <c r="O137" s="82"/>
      <c r="P137" s="82" t="s">
        <v>2</v>
      </c>
      <c r="Q137" s="82" t="s">
        <v>1178</v>
      </c>
      <c r="R137" s="317">
        <v>45047</v>
      </c>
      <c r="S137" s="82" t="s">
        <v>1197</v>
      </c>
      <c r="T137" s="82"/>
      <c r="U137" s="82" t="s">
        <v>1176</v>
      </c>
    </row>
    <row r="138" spans="1:21" ht="69" customHeight="1" x14ac:dyDescent="0.3">
      <c r="A138" s="82">
        <v>134</v>
      </c>
      <c r="B138" s="82" t="s">
        <v>747</v>
      </c>
      <c r="C138" s="82" t="s">
        <v>150</v>
      </c>
      <c r="D138" s="82" t="s">
        <v>1217</v>
      </c>
      <c r="E138" s="82" t="s">
        <v>749</v>
      </c>
      <c r="F138" s="267" t="s">
        <v>856</v>
      </c>
      <c r="G138" s="82" t="s">
        <v>1094</v>
      </c>
      <c r="H138" s="82">
        <v>6</v>
      </c>
      <c r="I138" s="153">
        <v>3932448</v>
      </c>
      <c r="J138" s="153">
        <v>0</v>
      </c>
      <c r="K138" s="153">
        <v>3933000</v>
      </c>
      <c r="L138" s="153">
        <v>3933000</v>
      </c>
      <c r="M138" s="153">
        <v>0</v>
      </c>
      <c r="N138" s="153">
        <v>3933000</v>
      </c>
      <c r="O138" s="82"/>
      <c r="P138" s="82" t="s">
        <v>2</v>
      </c>
      <c r="Q138" s="82" t="s">
        <v>1178</v>
      </c>
      <c r="R138" s="317">
        <v>44986</v>
      </c>
      <c r="S138" s="82" t="s">
        <v>1202</v>
      </c>
      <c r="T138" s="82"/>
      <c r="U138" s="82" t="s">
        <v>1176</v>
      </c>
    </row>
    <row r="139" spans="1:21" ht="69" customHeight="1" x14ac:dyDescent="0.3">
      <c r="A139" s="82">
        <v>135</v>
      </c>
      <c r="B139" s="82" t="s">
        <v>1319</v>
      </c>
      <c r="C139" s="82" t="s">
        <v>746</v>
      </c>
      <c r="D139" s="155" t="s">
        <v>1234</v>
      </c>
      <c r="E139" s="82" t="s">
        <v>1322</v>
      </c>
      <c r="F139" s="267" t="s">
        <v>857</v>
      </c>
      <c r="G139" s="82" t="s">
        <v>1095</v>
      </c>
      <c r="H139" s="82">
        <v>2</v>
      </c>
      <c r="I139" s="153">
        <v>3399000</v>
      </c>
      <c r="J139" s="153">
        <v>441870</v>
      </c>
      <c r="K139" s="153">
        <v>3841000</v>
      </c>
      <c r="L139" s="153">
        <v>3399000</v>
      </c>
      <c r="M139" s="153">
        <v>441870</v>
      </c>
      <c r="N139" s="153">
        <v>3840870</v>
      </c>
      <c r="O139" s="82" t="s">
        <v>1174</v>
      </c>
      <c r="P139" s="82" t="s">
        <v>2</v>
      </c>
      <c r="Q139" s="82" t="s">
        <v>1177</v>
      </c>
      <c r="R139" s="317">
        <v>44986</v>
      </c>
      <c r="S139" s="82" t="s">
        <v>345</v>
      </c>
      <c r="T139" s="82"/>
      <c r="U139" s="82" t="s">
        <v>1176</v>
      </c>
    </row>
    <row r="140" spans="1:21" ht="69" customHeight="1" x14ac:dyDescent="0.3">
      <c r="A140" s="82">
        <v>136</v>
      </c>
      <c r="B140" s="82" t="s">
        <v>747</v>
      </c>
      <c r="C140" s="82" t="s">
        <v>6</v>
      </c>
      <c r="D140" s="82" t="s">
        <v>6</v>
      </c>
      <c r="E140" s="82" t="s">
        <v>751</v>
      </c>
      <c r="F140" s="267" t="s">
        <v>858</v>
      </c>
      <c r="G140" s="82" t="s">
        <v>1096</v>
      </c>
      <c r="H140" s="82">
        <v>1</v>
      </c>
      <c r="I140" s="153">
        <v>3132743.3628318589</v>
      </c>
      <c r="J140" s="153">
        <v>407256.63716814166</v>
      </c>
      <c r="K140" s="153">
        <v>3540000</v>
      </c>
      <c r="L140" s="153">
        <v>1567000</v>
      </c>
      <c r="M140" s="153">
        <v>203628.31858407054</v>
      </c>
      <c r="N140" s="153">
        <v>1770000</v>
      </c>
      <c r="O140" s="154">
        <v>101000000</v>
      </c>
      <c r="P140" s="82" t="s">
        <v>2</v>
      </c>
      <c r="Q140" s="82" t="s">
        <v>1177</v>
      </c>
      <c r="R140" s="317">
        <v>45078</v>
      </c>
      <c r="S140" s="82" t="s">
        <v>1183</v>
      </c>
      <c r="T140" s="82" t="s">
        <v>1428</v>
      </c>
      <c r="U140" s="82" t="s">
        <v>1176</v>
      </c>
    </row>
    <row r="141" spans="1:21" ht="69" customHeight="1" x14ac:dyDescent="0.3">
      <c r="A141" s="82">
        <v>137</v>
      </c>
      <c r="B141" s="82" t="s">
        <v>747</v>
      </c>
      <c r="C141" s="82" t="s">
        <v>150</v>
      </c>
      <c r="D141" s="82" t="s">
        <v>1233</v>
      </c>
      <c r="E141" s="82" t="s">
        <v>749</v>
      </c>
      <c r="F141" s="267" t="s">
        <v>859</v>
      </c>
      <c r="G141" s="82" t="s">
        <v>1097</v>
      </c>
      <c r="H141" s="82">
        <v>2</v>
      </c>
      <c r="I141" s="153">
        <v>3329100</v>
      </c>
      <c r="J141" s="153">
        <v>432783</v>
      </c>
      <c r="K141" s="153">
        <v>3762000</v>
      </c>
      <c r="L141" s="153">
        <v>3330000</v>
      </c>
      <c r="M141" s="153">
        <v>432900</v>
      </c>
      <c r="N141" s="153">
        <v>3762900</v>
      </c>
      <c r="O141" s="82"/>
      <c r="P141" s="82" t="s">
        <v>2</v>
      </c>
      <c r="Q141" s="82" t="s">
        <v>1178</v>
      </c>
      <c r="R141" s="317">
        <v>44986</v>
      </c>
      <c r="S141" s="82" t="s">
        <v>345</v>
      </c>
      <c r="T141" s="82"/>
      <c r="U141" s="82" t="s">
        <v>1176</v>
      </c>
    </row>
    <row r="142" spans="1:21" ht="69" customHeight="1" x14ac:dyDescent="0.3">
      <c r="A142" s="82">
        <v>138</v>
      </c>
      <c r="B142" s="82" t="s">
        <v>1319</v>
      </c>
      <c r="C142" s="82" t="s">
        <v>746</v>
      </c>
      <c r="D142" s="82" t="s">
        <v>1226</v>
      </c>
      <c r="E142" s="82" t="s">
        <v>1322</v>
      </c>
      <c r="F142" s="267" t="s">
        <v>860</v>
      </c>
      <c r="G142" s="82" t="s">
        <v>1098</v>
      </c>
      <c r="H142" s="82">
        <v>10</v>
      </c>
      <c r="I142" s="153">
        <v>3296000</v>
      </c>
      <c r="J142" s="153">
        <v>0</v>
      </c>
      <c r="K142" s="153">
        <v>3296000</v>
      </c>
      <c r="L142" s="153">
        <v>3296000</v>
      </c>
      <c r="M142" s="153">
        <v>0</v>
      </c>
      <c r="N142" s="153">
        <v>3296000</v>
      </c>
      <c r="O142" s="82"/>
      <c r="P142" s="82" t="s">
        <v>2</v>
      </c>
      <c r="Q142" s="82" t="s">
        <v>1178</v>
      </c>
      <c r="R142" s="317">
        <v>44986</v>
      </c>
      <c r="S142" s="82" t="s">
        <v>1185</v>
      </c>
      <c r="T142" s="82"/>
      <c r="U142" s="82" t="s">
        <v>1176</v>
      </c>
    </row>
    <row r="143" spans="1:21" ht="69" customHeight="1" x14ac:dyDescent="0.3">
      <c r="A143" s="82">
        <v>139</v>
      </c>
      <c r="B143" s="156" t="s">
        <v>266</v>
      </c>
      <c r="C143" s="82" t="s">
        <v>675</v>
      </c>
      <c r="D143" s="82" t="s">
        <v>1219</v>
      </c>
      <c r="E143" s="82" t="s">
        <v>752</v>
      </c>
      <c r="F143" s="267" t="s">
        <v>861</v>
      </c>
      <c r="G143" s="82" t="s">
        <v>1099</v>
      </c>
      <c r="H143" s="82">
        <v>10</v>
      </c>
      <c r="I143" s="153">
        <v>2889047</v>
      </c>
      <c r="J143" s="153">
        <v>375576.11</v>
      </c>
      <c r="K143" s="153">
        <v>3265000</v>
      </c>
      <c r="L143" s="153">
        <v>2890000</v>
      </c>
      <c r="M143" s="153">
        <v>375700</v>
      </c>
      <c r="N143" s="153">
        <v>3265700</v>
      </c>
      <c r="O143" s="82"/>
      <c r="P143" s="82" t="s">
        <v>2</v>
      </c>
      <c r="Q143" s="82" t="s">
        <v>379</v>
      </c>
      <c r="R143" s="317">
        <v>45078</v>
      </c>
      <c r="S143" s="82" t="s">
        <v>1189</v>
      </c>
      <c r="T143" s="82"/>
      <c r="U143" s="82" t="s">
        <v>1176</v>
      </c>
    </row>
    <row r="144" spans="1:21" ht="69" customHeight="1" x14ac:dyDescent="0.3">
      <c r="A144" s="82">
        <v>140</v>
      </c>
      <c r="B144" s="82" t="s">
        <v>1319</v>
      </c>
      <c r="C144" s="82" t="s">
        <v>746</v>
      </c>
      <c r="D144" s="155" t="s">
        <v>1231</v>
      </c>
      <c r="E144" s="82" t="s">
        <v>1322</v>
      </c>
      <c r="F144" s="267" t="s">
        <v>862</v>
      </c>
      <c r="G144" s="82" t="s">
        <v>1100</v>
      </c>
      <c r="H144" s="82">
        <v>1</v>
      </c>
      <c r="I144" s="153">
        <v>2861518.9999999995</v>
      </c>
      <c r="J144" s="153">
        <v>371997.47</v>
      </c>
      <c r="K144" s="153">
        <v>3234000</v>
      </c>
      <c r="L144" s="153">
        <v>2862000</v>
      </c>
      <c r="M144" s="153">
        <v>372060</v>
      </c>
      <c r="N144" s="153">
        <v>3234060</v>
      </c>
      <c r="O144" s="82"/>
      <c r="P144" s="82" t="s">
        <v>2</v>
      </c>
      <c r="Q144" s="82" t="s">
        <v>1177</v>
      </c>
      <c r="R144" s="317">
        <v>44927</v>
      </c>
      <c r="S144" s="82" t="s">
        <v>1182</v>
      </c>
      <c r="T144" s="82"/>
      <c r="U144" s="82" t="s">
        <v>1176</v>
      </c>
    </row>
    <row r="145" spans="1:21" ht="69" customHeight="1" x14ac:dyDescent="0.3">
      <c r="A145" s="82">
        <v>141</v>
      </c>
      <c r="B145" s="82" t="s">
        <v>747</v>
      </c>
      <c r="C145" s="82" t="s">
        <v>150</v>
      </c>
      <c r="D145" s="82" t="s">
        <v>1218</v>
      </c>
      <c r="E145" s="82" t="s">
        <v>749</v>
      </c>
      <c r="F145" s="267" t="s">
        <v>863</v>
      </c>
      <c r="G145" s="82" t="s">
        <v>1101</v>
      </c>
      <c r="H145" s="82">
        <v>1</v>
      </c>
      <c r="I145" s="153">
        <v>3209225</v>
      </c>
      <c r="J145" s="153">
        <v>0</v>
      </c>
      <c r="K145" s="153">
        <v>3210000</v>
      </c>
      <c r="L145" s="153">
        <v>3210000</v>
      </c>
      <c r="M145" s="153">
        <v>0</v>
      </c>
      <c r="N145" s="153">
        <v>3210000</v>
      </c>
      <c r="O145" s="82"/>
      <c r="P145" s="82" t="s">
        <v>2</v>
      </c>
      <c r="Q145" s="82" t="s">
        <v>1178</v>
      </c>
      <c r="R145" s="317">
        <v>44986</v>
      </c>
      <c r="S145" s="82" t="s">
        <v>1185</v>
      </c>
      <c r="T145" s="82"/>
      <c r="U145" s="82" t="s">
        <v>1176</v>
      </c>
    </row>
    <row r="146" spans="1:21" ht="69" customHeight="1" x14ac:dyDescent="0.3">
      <c r="A146" s="82">
        <v>142</v>
      </c>
      <c r="B146" s="82" t="s">
        <v>1319</v>
      </c>
      <c r="C146" s="82" t="s">
        <v>746</v>
      </c>
      <c r="D146" s="82" t="s">
        <v>1225</v>
      </c>
      <c r="E146" s="82" t="s">
        <v>1322</v>
      </c>
      <c r="F146" s="267" t="s">
        <v>864</v>
      </c>
      <c r="G146" s="82" t="s">
        <v>1102</v>
      </c>
      <c r="H146" s="82">
        <v>3</v>
      </c>
      <c r="I146" s="153">
        <v>2774250</v>
      </c>
      <c r="J146" s="153">
        <v>360652.5</v>
      </c>
      <c r="K146" s="153">
        <v>3135000</v>
      </c>
      <c r="L146" s="153">
        <v>2775000</v>
      </c>
      <c r="M146" s="153">
        <v>360750</v>
      </c>
      <c r="N146" s="153">
        <v>3135750</v>
      </c>
      <c r="O146" s="154"/>
      <c r="P146" s="82" t="s">
        <v>2</v>
      </c>
      <c r="Q146" s="82" t="s">
        <v>379</v>
      </c>
      <c r="R146" s="317">
        <v>45017</v>
      </c>
      <c r="S146" s="82" t="s">
        <v>1192</v>
      </c>
      <c r="T146" s="82"/>
      <c r="U146" s="82" t="s">
        <v>1176</v>
      </c>
    </row>
    <row r="147" spans="1:21" ht="69" customHeight="1" x14ac:dyDescent="0.3">
      <c r="A147" s="82">
        <v>143</v>
      </c>
      <c r="B147" s="82" t="s">
        <v>747</v>
      </c>
      <c r="C147" s="82" t="s">
        <v>150</v>
      </c>
      <c r="D147" s="82" t="s">
        <v>1219</v>
      </c>
      <c r="E147" s="82" t="s">
        <v>749</v>
      </c>
      <c r="F147" s="267" t="s">
        <v>865</v>
      </c>
      <c r="G147" s="82" t="s">
        <v>1103</v>
      </c>
      <c r="H147" s="82">
        <v>10</v>
      </c>
      <c r="I147" s="153">
        <v>3027700</v>
      </c>
      <c r="J147" s="153">
        <v>0</v>
      </c>
      <c r="K147" s="153">
        <v>3028000</v>
      </c>
      <c r="L147" s="153">
        <v>3028000</v>
      </c>
      <c r="M147" s="153">
        <v>0</v>
      </c>
      <c r="N147" s="153">
        <v>3028000</v>
      </c>
      <c r="O147" s="82"/>
      <c r="P147" s="82" t="s">
        <v>2</v>
      </c>
      <c r="Q147" s="82" t="s">
        <v>379</v>
      </c>
      <c r="R147" s="317">
        <v>45078</v>
      </c>
      <c r="S147" s="82" t="s">
        <v>1189</v>
      </c>
      <c r="T147" s="82"/>
      <c r="U147" s="82" t="s">
        <v>1176</v>
      </c>
    </row>
    <row r="148" spans="1:21" ht="69" customHeight="1" x14ac:dyDescent="0.3">
      <c r="A148" s="82">
        <v>144</v>
      </c>
      <c r="B148" s="82" t="s">
        <v>747</v>
      </c>
      <c r="C148" s="82" t="s">
        <v>150</v>
      </c>
      <c r="D148" s="82" t="s">
        <v>1226</v>
      </c>
      <c r="E148" s="82" t="s">
        <v>749</v>
      </c>
      <c r="F148" s="267" t="s">
        <v>866</v>
      </c>
      <c r="G148" s="82" t="s">
        <v>1104</v>
      </c>
      <c r="H148" s="82">
        <v>2</v>
      </c>
      <c r="I148" s="153">
        <v>2661910</v>
      </c>
      <c r="J148" s="153">
        <v>0</v>
      </c>
      <c r="K148" s="153">
        <v>2662000</v>
      </c>
      <c r="L148" s="153">
        <v>2662000</v>
      </c>
      <c r="M148" s="153">
        <v>0</v>
      </c>
      <c r="N148" s="153">
        <v>2662000</v>
      </c>
      <c r="O148" s="82"/>
      <c r="P148" s="82" t="s">
        <v>2</v>
      </c>
      <c r="Q148" s="82" t="s">
        <v>1178</v>
      </c>
      <c r="R148" s="317">
        <v>45047</v>
      </c>
      <c r="S148" s="82" t="s">
        <v>345</v>
      </c>
      <c r="T148" s="82"/>
      <c r="U148" s="82" t="s">
        <v>1176</v>
      </c>
    </row>
    <row r="149" spans="1:21" ht="69" customHeight="1" x14ac:dyDescent="0.3">
      <c r="A149" s="82">
        <v>145</v>
      </c>
      <c r="B149" s="82" t="s">
        <v>747</v>
      </c>
      <c r="C149" s="82" t="s">
        <v>150</v>
      </c>
      <c r="D149" s="82" t="s">
        <v>1232</v>
      </c>
      <c r="E149" s="82" t="s">
        <v>749</v>
      </c>
      <c r="F149" s="267" t="s">
        <v>867</v>
      </c>
      <c r="G149" s="82" t="s">
        <v>1105</v>
      </c>
      <c r="H149" s="82">
        <v>14</v>
      </c>
      <c r="I149" s="153">
        <v>2244060</v>
      </c>
      <c r="J149" s="153">
        <v>291727.8</v>
      </c>
      <c r="K149" s="153">
        <v>2536000</v>
      </c>
      <c r="L149" s="153">
        <v>2245000</v>
      </c>
      <c r="M149" s="153">
        <v>291850</v>
      </c>
      <c r="N149" s="153">
        <v>2536850</v>
      </c>
      <c r="O149" s="82"/>
      <c r="P149" s="82" t="s">
        <v>2</v>
      </c>
      <c r="Q149" s="82" t="s">
        <v>1178</v>
      </c>
      <c r="R149" s="317">
        <v>44986</v>
      </c>
      <c r="S149" s="82" t="s">
        <v>1203</v>
      </c>
      <c r="T149" s="82"/>
      <c r="U149" s="82" t="s">
        <v>1176</v>
      </c>
    </row>
    <row r="150" spans="1:21" ht="69" customHeight="1" x14ac:dyDescent="0.3">
      <c r="A150" s="82">
        <v>146</v>
      </c>
      <c r="B150" s="82" t="s">
        <v>747</v>
      </c>
      <c r="C150" s="82" t="s">
        <v>150</v>
      </c>
      <c r="D150" s="82" t="s">
        <v>1217</v>
      </c>
      <c r="E150" s="82" t="s">
        <v>749</v>
      </c>
      <c r="F150" s="267" t="s">
        <v>868</v>
      </c>
      <c r="G150" s="82" t="s">
        <v>1106</v>
      </c>
      <c r="H150" s="82">
        <v>5</v>
      </c>
      <c r="I150" s="153">
        <v>2493400</v>
      </c>
      <c r="J150" s="153">
        <v>0</v>
      </c>
      <c r="K150" s="153">
        <v>2494000</v>
      </c>
      <c r="L150" s="153">
        <v>2494000</v>
      </c>
      <c r="M150" s="153">
        <v>0</v>
      </c>
      <c r="N150" s="153">
        <v>2494000</v>
      </c>
      <c r="O150" s="82"/>
      <c r="P150" s="82" t="s">
        <v>2</v>
      </c>
      <c r="Q150" s="82" t="s">
        <v>1178</v>
      </c>
      <c r="R150" s="317">
        <v>44986</v>
      </c>
      <c r="S150" s="82" t="s">
        <v>1204</v>
      </c>
      <c r="T150" s="82"/>
      <c r="U150" s="82" t="s">
        <v>1176</v>
      </c>
    </row>
    <row r="151" spans="1:21" ht="69" customHeight="1" x14ac:dyDescent="0.3">
      <c r="A151" s="82">
        <v>147</v>
      </c>
      <c r="B151" s="82" t="s">
        <v>747</v>
      </c>
      <c r="C151" s="82" t="s">
        <v>150</v>
      </c>
      <c r="D151" s="82" t="s">
        <v>1230</v>
      </c>
      <c r="E151" s="82" t="s">
        <v>749</v>
      </c>
      <c r="F151" s="267" t="s">
        <v>869</v>
      </c>
      <c r="G151" s="82" t="s">
        <v>1107</v>
      </c>
      <c r="H151" s="82">
        <v>1</v>
      </c>
      <c r="I151" s="153">
        <v>2254033.6</v>
      </c>
      <c r="J151" s="153">
        <v>0</v>
      </c>
      <c r="K151" s="153">
        <v>2255000</v>
      </c>
      <c r="L151" s="153">
        <v>2255000</v>
      </c>
      <c r="M151" s="153">
        <v>0</v>
      </c>
      <c r="N151" s="153">
        <v>2255000</v>
      </c>
      <c r="O151" s="82"/>
      <c r="P151" s="82" t="s">
        <v>2</v>
      </c>
      <c r="Q151" s="82" t="s">
        <v>1178</v>
      </c>
      <c r="R151" s="317">
        <v>45078</v>
      </c>
      <c r="S151" s="82" t="s">
        <v>1197</v>
      </c>
      <c r="T151" s="82"/>
      <c r="U151" s="82" t="s">
        <v>1176</v>
      </c>
    </row>
    <row r="152" spans="1:21" ht="69" customHeight="1" x14ac:dyDescent="0.3">
      <c r="A152" s="82">
        <v>148</v>
      </c>
      <c r="B152" s="82" t="s">
        <v>747</v>
      </c>
      <c r="C152" s="82" t="s">
        <v>150</v>
      </c>
      <c r="D152" s="82" t="s">
        <v>1225</v>
      </c>
      <c r="E152" s="82" t="s">
        <v>749</v>
      </c>
      <c r="F152" s="267" t="s">
        <v>835</v>
      </c>
      <c r="G152" s="82" t="s">
        <v>1108</v>
      </c>
      <c r="H152" s="82">
        <v>1</v>
      </c>
      <c r="I152" s="153">
        <v>1951976</v>
      </c>
      <c r="J152" s="153">
        <v>253756.88</v>
      </c>
      <c r="K152" s="153">
        <v>2206000</v>
      </c>
      <c r="L152" s="153">
        <v>1952000</v>
      </c>
      <c r="M152" s="153">
        <v>253760</v>
      </c>
      <c r="N152" s="153">
        <v>2205760</v>
      </c>
      <c r="O152" s="82"/>
      <c r="P152" s="82" t="s">
        <v>2</v>
      </c>
      <c r="Q152" s="82" t="s">
        <v>1178</v>
      </c>
      <c r="R152" s="317">
        <v>44986</v>
      </c>
      <c r="S152" s="82" t="s">
        <v>1197</v>
      </c>
      <c r="T152" s="82"/>
      <c r="U152" s="82" t="s">
        <v>1176</v>
      </c>
    </row>
    <row r="153" spans="1:21" ht="69" customHeight="1" x14ac:dyDescent="0.3">
      <c r="A153" s="82">
        <v>149</v>
      </c>
      <c r="B153" s="82" t="s">
        <v>747</v>
      </c>
      <c r="C153" s="82" t="s">
        <v>150</v>
      </c>
      <c r="D153" s="82" t="s">
        <v>1225</v>
      </c>
      <c r="E153" s="82" t="s">
        <v>749</v>
      </c>
      <c r="F153" s="267" t="s">
        <v>835</v>
      </c>
      <c r="G153" s="82" t="s">
        <v>1109</v>
      </c>
      <c r="H153" s="82">
        <v>1</v>
      </c>
      <c r="I153" s="153">
        <v>1951976</v>
      </c>
      <c r="J153" s="153">
        <v>253756.88</v>
      </c>
      <c r="K153" s="153">
        <v>2206000</v>
      </c>
      <c r="L153" s="153">
        <v>1952000</v>
      </c>
      <c r="M153" s="153">
        <v>253760</v>
      </c>
      <c r="N153" s="153">
        <v>2205760</v>
      </c>
      <c r="O153" s="82"/>
      <c r="P153" s="82" t="s">
        <v>2</v>
      </c>
      <c r="Q153" s="82" t="s">
        <v>1178</v>
      </c>
      <c r="R153" s="317">
        <v>44986</v>
      </c>
      <c r="S153" s="82" t="s">
        <v>1197</v>
      </c>
      <c r="T153" s="82"/>
      <c r="U153" s="82" t="s">
        <v>1176</v>
      </c>
    </row>
    <row r="154" spans="1:21" ht="69" customHeight="1" x14ac:dyDescent="0.3">
      <c r="A154" s="82">
        <v>150</v>
      </c>
      <c r="B154" s="82" t="s">
        <v>747</v>
      </c>
      <c r="C154" s="82" t="s">
        <v>150</v>
      </c>
      <c r="D154" s="82" t="s">
        <v>1226</v>
      </c>
      <c r="E154" s="82" t="s">
        <v>749</v>
      </c>
      <c r="F154" s="267" t="s">
        <v>870</v>
      </c>
      <c r="G154" s="82" t="s">
        <v>1110</v>
      </c>
      <c r="H154" s="82">
        <v>1</v>
      </c>
      <c r="I154" s="153">
        <v>2182957.452</v>
      </c>
      <c r="J154" s="153">
        <v>0</v>
      </c>
      <c r="K154" s="153">
        <v>2183000</v>
      </c>
      <c r="L154" s="153">
        <v>2183000</v>
      </c>
      <c r="M154" s="153">
        <v>0</v>
      </c>
      <c r="N154" s="153">
        <v>2183000</v>
      </c>
      <c r="O154" s="82"/>
      <c r="P154" s="82" t="s">
        <v>2</v>
      </c>
      <c r="Q154" s="82" t="s">
        <v>1178</v>
      </c>
      <c r="R154" s="317">
        <v>44986</v>
      </c>
      <c r="S154" s="82" t="s">
        <v>345</v>
      </c>
      <c r="T154" s="82"/>
      <c r="U154" s="82" t="s">
        <v>1176</v>
      </c>
    </row>
    <row r="155" spans="1:21" ht="69" customHeight="1" x14ac:dyDescent="0.3">
      <c r="A155" s="82">
        <v>151</v>
      </c>
      <c r="B155" s="82" t="s">
        <v>1319</v>
      </c>
      <c r="C155" s="82" t="s">
        <v>746</v>
      </c>
      <c r="D155" s="155" t="s">
        <v>1233</v>
      </c>
      <c r="E155" s="82" t="s">
        <v>1322</v>
      </c>
      <c r="F155" s="267" t="s">
        <v>871</v>
      </c>
      <c r="G155" s="82" t="s">
        <v>1111</v>
      </c>
      <c r="H155" s="82">
        <v>1</v>
      </c>
      <c r="I155" s="153">
        <v>1644000</v>
      </c>
      <c r="J155" s="153">
        <v>213720</v>
      </c>
      <c r="K155" s="153">
        <v>1858000</v>
      </c>
      <c r="L155" s="153">
        <v>1644000</v>
      </c>
      <c r="M155" s="153">
        <v>213720</v>
      </c>
      <c r="N155" s="153">
        <v>1857720</v>
      </c>
      <c r="O155" s="82"/>
      <c r="P155" s="82" t="s">
        <v>2</v>
      </c>
      <c r="Q155" s="82" t="s">
        <v>1177</v>
      </c>
      <c r="R155" s="317">
        <v>44986</v>
      </c>
      <c r="S155" s="82" t="s">
        <v>1182</v>
      </c>
      <c r="T155" s="82"/>
      <c r="U155" s="82" t="s">
        <v>1176</v>
      </c>
    </row>
    <row r="156" spans="1:21" ht="69" customHeight="1" x14ac:dyDescent="0.3">
      <c r="A156" s="82">
        <v>152</v>
      </c>
      <c r="B156" s="82" t="s">
        <v>747</v>
      </c>
      <c r="C156" s="82" t="s">
        <v>150</v>
      </c>
      <c r="D156" s="82" t="s">
        <v>1217</v>
      </c>
      <c r="E156" s="82" t="s">
        <v>749</v>
      </c>
      <c r="F156" s="267" t="s">
        <v>872</v>
      </c>
      <c r="G156" s="82" t="s">
        <v>1112</v>
      </c>
      <c r="H156" s="82">
        <v>2</v>
      </c>
      <c r="I156" s="153">
        <v>1852240</v>
      </c>
      <c r="J156" s="153">
        <v>0</v>
      </c>
      <c r="K156" s="153">
        <v>1853000</v>
      </c>
      <c r="L156" s="153">
        <v>1853000</v>
      </c>
      <c r="M156" s="153">
        <v>0</v>
      </c>
      <c r="N156" s="153">
        <v>1853000</v>
      </c>
      <c r="O156" s="82"/>
      <c r="P156" s="82" t="s">
        <v>2</v>
      </c>
      <c r="Q156" s="82" t="s">
        <v>1178</v>
      </c>
      <c r="R156" s="317">
        <v>44986</v>
      </c>
      <c r="S156" s="82" t="s">
        <v>1205</v>
      </c>
      <c r="T156" s="82"/>
      <c r="U156" s="82" t="s">
        <v>1176</v>
      </c>
    </row>
    <row r="157" spans="1:21" ht="69" customHeight="1" x14ac:dyDescent="0.3">
      <c r="A157" s="82">
        <v>153</v>
      </c>
      <c r="B157" s="82" t="s">
        <v>747</v>
      </c>
      <c r="C157" s="82" t="s">
        <v>150</v>
      </c>
      <c r="D157" s="82" t="s">
        <v>1219</v>
      </c>
      <c r="E157" s="82" t="s">
        <v>749</v>
      </c>
      <c r="F157" s="267" t="s">
        <v>873</v>
      </c>
      <c r="G157" s="82" t="s">
        <v>1113</v>
      </c>
      <c r="H157" s="82">
        <v>6</v>
      </c>
      <c r="I157" s="153">
        <v>1804782.48</v>
      </c>
      <c r="J157" s="153">
        <v>0</v>
      </c>
      <c r="K157" s="153">
        <v>1805000</v>
      </c>
      <c r="L157" s="153">
        <v>1805000</v>
      </c>
      <c r="M157" s="153">
        <v>0</v>
      </c>
      <c r="N157" s="153">
        <v>1805000</v>
      </c>
      <c r="O157" s="82"/>
      <c r="P157" s="82" t="s">
        <v>2</v>
      </c>
      <c r="Q157" s="82" t="s">
        <v>379</v>
      </c>
      <c r="R157" s="317">
        <v>45078</v>
      </c>
      <c r="S157" s="82" t="s">
        <v>1189</v>
      </c>
      <c r="T157" s="82"/>
      <c r="U157" s="82" t="s">
        <v>1176</v>
      </c>
    </row>
    <row r="158" spans="1:21" ht="69" customHeight="1" x14ac:dyDescent="0.3">
      <c r="A158" s="82">
        <v>154</v>
      </c>
      <c r="B158" s="156" t="s">
        <v>266</v>
      </c>
      <c r="C158" s="82" t="s">
        <v>675</v>
      </c>
      <c r="D158" s="82" t="s">
        <v>1223</v>
      </c>
      <c r="E158" s="82" t="s">
        <v>752</v>
      </c>
      <c r="F158" s="267" t="s">
        <v>874</v>
      </c>
      <c r="G158" s="82" t="s">
        <v>1114</v>
      </c>
      <c r="H158" s="82">
        <v>5</v>
      </c>
      <c r="I158" s="153">
        <v>1495791.75</v>
      </c>
      <c r="J158" s="153">
        <v>194452.92750000002</v>
      </c>
      <c r="K158" s="153">
        <v>1691000</v>
      </c>
      <c r="L158" s="153">
        <v>1496000</v>
      </c>
      <c r="M158" s="153">
        <v>194480</v>
      </c>
      <c r="N158" s="153">
        <v>1690480</v>
      </c>
      <c r="O158" s="82"/>
      <c r="P158" s="82" t="s">
        <v>2</v>
      </c>
      <c r="Q158" s="82" t="s">
        <v>1177</v>
      </c>
      <c r="R158" s="317">
        <v>44986</v>
      </c>
      <c r="S158" s="82" t="s">
        <v>1206</v>
      </c>
      <c r="T158" s="82"/>
      <c r="U158" s="82" t="s">
        <v>1176</v>
      </c>
    </row>
    <row r="159" spans="1:21" ht="69" customHeight="1" x14ac:dyDescent="0.3">
      <c r="A159" s="82">
        <v>155</v>
      </c>
      <c r="B159" s="82" t="s">
        <v>380</v>
      </c>
      <c r="C159" s="82" t="s">
        <v>1320</v>
      </c>
      <c r="D159" s="82" t="s">
        <v>1226</v>
      </c>
      <c r="E159" s="82" t="s">
        <v>754</v>
      </c>
      <c r="F159" s="267" t="s">
        <v>875</v>
      </c>
      <c r="G159" s="82" t="s">
        <v>1115</v>
      </c>
      <c r="H159" s="82">
        <v>6</v>
      </c>
      <c r="I159" s="153">
        <v>1523330.4</v>
      </c>
      <c r="J159" s="153">
        <v>0</v>
      </c>
      <c r="K159" s="153">
        <v>1524000</v>
      </c>
      <c r="L159" s="153">
        <v>1524000</v>
      </c>
      <c r="M159" s="153">
        <v>0</v>
      </c>
      <c r="N159" s="153">
        <v>1524000</v>
      </c>
      <c r="O159" s="82"/>
      <c r="P159" s="82" t="s">
        <v>2</v>
      </c>
      <c r="Q159" s="82" t="s">
        <v>1178</v>
      </c>
      <c r="R159" s="317">
        <v>44986</v>
      </c>
      <c r="S159" s="82" t="s">
        <v>345</v>
      </c>
      <c r="T159" s="82"/>
      <c r="U159" s="82" t="s">
        <v>1176</v>
      </c>
    </row>
    <row r="160" spans="1:21" ht="69" customHeight="1" x14ac:dyDescent="0.3">
      <c r="A160" s="82">
        <v>156</v>
      </c>
      <c r="B160" s="82" t="s">
        <v>747</v>
      </c>
      <c r="C160" s="82" t="s">
        <v>150</v>
      </c>
      <c r="D160" s="82" t="s">
        <v>1217</v>
      </c>
      <c r="E160" s="82" t="s">
        <v>749</v>
      </c>
      <c r="F160" s="267" t="s">
        <v>868</v>
      </c>
      <c r="G160" s="82" t="s">
        <v>1116</v>
      </c>
      <c r="H160" s="82">
        <v>3</v>
      </c>
      <c r="I160" s="153">
        <v>1496040</v>
      </c>
      <c r="J160" s="153">
        <v>0</v>
      </c>
      <c r="K160" s="153">
        <v>1497000</v>
      </c>
      <c r="L160" s="153">
        <v>1497000</v>
      </c>
      <c r="M160" s="153">
        <v>0</v>
      </c>
      <c r="N160" s="153">
        <v>1497000</v>
      </c>
      <c r="O160" s="82"/>
      <c r="P160" s="82" t="s">
        <v>2</v>
      </c>
      <c r="Q160" s="82" t="s">
        <v>1178</v>
      </c>
      <c r="R160" s="317">
        <v>44986</v>
      </c>
      <c r="S160" s="82" t="s">
        <v>1204</v>
      </c>
      <c r="T160" s="82"/>
      <c r="U160" s="82" t="s">
        <v>1176</v>
      </c>
    </row>
    <row r="161" spans="1:21" ht="69" customHeight="1" x14ac:dyDescent="0.3">
      <c r="A161" s="82">
        <v>157</v>
      </c>
      <c r="B161" s="82" t="s">
        <v>747</v>
      </c>
      <c r="C161" s="82" t="s">
        <v>150</v>
      </c>
      <c r="D161" s="82" t="s">
        <v>1226</v>
      </c>
      <c r="E161" s="82" t="s">
        <v>749</v>
      </c>
      <c r="F161" s="267" t="s">
        <v>876</v>
      </c>
      <c r="G161" s="82" t="s">
        <v>1117</v>
      </c>
      <c r="H161" s="82">
        <v>1</v>
      </c>
      <c r="I161" s="153">
        <v>1493560.3</v>
      </c>
      <c r="J161" s="153">
        <v>0</v>
      </c>
      <c r="K161" s="153">
        <v>1494000</v>
      </c>
      <c r="L161" s="153">
        <v>1494000</v>
      </c>
      <c r="M161" s="153">
        <v>0</v>
      </c>
      <c r="N161" s="153">
        <v>1494000</v>
      </c>
      <c r="O161" s="82"/>
      <c r="P161" s="82" t="s">
        <v>2</v>
      </c>
      <c r="Q161" s="82" t="s">
        <v>1178</v>
      </c>
      <c r="R161" s="317">
        <v>45047</v>
      </c>
      <c r="S161" s="82" t="s">
        <v>345</v>
      </c>
      <c r="T161" s="82"/>
      <c r="U161" s="82" t="s">
        <v>1176</v>
      </c>
    </row>
    <row r="162" spans="1:21" ht="69" customHeight="1" x14ac:dyDescent="0.3">
      <c r="A162" s="82">
        <v>158</v>
      </c>
      <c r="B162" s="82" t="s">
        <v>380</v>
      </c>
      <c r="C162" s="82" t="s">
        <v>1320</v>
      </c>
      <c r="D162" s="82" t="s">
        <v>1215</v>
      </c>
      <c r="E162" s="82" t="s">
        <v>754</v>
      </c>
      <c r="F162" s="267" t="s">
        <v>877</v>
      </c>
      <c r="G162" s="82" t="s">
        <v>1118</v>
      </c>
      <c r="H162" s="82">
        <v>2</v>
      </c>
      <c r="I162" s="153">
        <v>1298184.6000000001</v>
      </c>
      <c r="J162" s="153">
        <v>168763.99800000002</v>
      </c>
      <c r="K162" s="153">
        <v>1467000</v>
      </c>
      <c r="L162" s="153">
        <v>1299000</v>
      </c>
      <c r="M162" s="153">
        <v>168870</v>
      </c>
      <c r="N162" s="153">
        <v>1467870</v>
      </c>
      <c r="O162" s="82"/>
      <c r="P162" s="82" t="s">
        <v>2</v>
      </c>
      <c r="Q162" s="82" t="s">
        <v>1177</v>
      </c>
      <c r="R162" s="317">
        <v>44927</v>
      </c>
      <c r="S162" s="82" t="s">
        <v>1182</v>
      </c>
      <c r="T162" s="82"/>
      <c r="U162" s="82" t="s">
        <v>1176</v>
      </c>
    </row>
    <row r="163" spans="1:21" ht="69" customHeight="1" x14ac:dyDescent="0.3">
      <c r="A163" s="82">
        <v>159</v>
      </c>
      <c r="B163" s="82" t="s">
        <v>747</v>
      </c>
      <c r="C163" s="82" t="s">
        <v>6</v>
      </c>
      <c r="D163" s="82" t="s">
        <v>1218</v>
      </c>
      <c r="E163" s="82" t="s">
        <v>752</v>
      </c>
      <c r="F163" s="267" t="s">
        <v>878</v>
      </c>
      <c r="G163" s="82" t="s">
        <v>1119</v>
      </c>
      <c r="H163" s="82">
        <v>5</v>
      </c>
      <c r="I163" s="153">
        <v>1273141</v>
      </c>
      <c r="J163" s="153">
        <v>165508.33000000002</v>
      </c>
      <c r="K163" s="153">
        <v>1439000</v>
      </c>
      <c r="L163" s="153">
        <v>1274000</v>
      </c>
      <c r="M163" s="153">
        <v>165620</v>
      </c>
      <c r="N163" s="153">
        <v>1439620</v>
      </c>
      <c r="O163" s="82"/>
      <c r="P163" s="82" t="s">
        <v>2</v>
      </c>
      <c r="Q163" s="82" t="s">
        <v>1178</v>
      </c>
      <c r="R163" s="317">
        <v>44986</v>
      </c>
      <c r="S163" s="82" t="s">
        <v>345</v>
      </c>
      <c r="T163" s="82"/>
      <c r="U163" s="82" t="s">
        <v>1176</v>
      </c>
    </row>
    <row r="164" spans="1:21" ht="69" customHeight="1" x14ac:dyDescent="0.3">
      <c r="A164" s="82">
        <v>160</v>
      </c>
      <c r="B164" s="82" t="s">
        <v>747</v>
      </c>
      <c r="C164" s="82" t="s">
        <v>150</v>
      </c>
      <c r="D164" s="82" t="s">
        <v>1226</v>
      </c>
      <c r="E164" s="82" t="s">
        <v>749</v>
      </c>
      <c r="F164" s="267" t="s">
        <v>879</v>
      </c>
      <c r="G164" s="82" t="s">
        <v>1120</v>
      </c>
      <c r="H164" s="82">
        <v>1</v>
      </c>
      <c r="I164" s="153">
        <v>1424800</v>
      </c>
      <c r="J164" s="153">
        <v>0</v>
      </c>
      <c r="K164" s="153">
        <v>1425000</v>
      </c>
      <c r="L164" s="153">
        <v>1425000</v>
      </c>
      <c r="M164" s="153">
        <v>0</v>
      </c>
      <c r="N164" s="153">
        <v>1425000</v>
      </c>
      <c r="O164" s="82"/>
      <c r="P164" s="82" t="s">
        <v>2</v>
      </c>
      <c r="Q164" s="82" t="s">
        <v>1178</v>
      </c>
      <c r="R164" s="317">
        <v>45047</v>
      </c>
      <c r="S164" s="82" t="s">
        <v>1207</v>
      </c>
      <c r="T164" s="82"/>
      <c r="U164" s="82" t="s">
        <v>1176</v>
      </c>
    </row>
    <row r="165" spans="1:21" ht="69" customHeight="1" x14ac:dyDescent="0.3">
      <c r="A165" s="82">
        <v>161</v>
      </c>
      <c r="B165" s="82" t="s">
        <v>1319</v>
      </c>
      <c r="C165" s="82" t="s">
        <v>746</v>
      </c>
      <c r="D165" s="82" t="s">
        <v>1225</v>
      </c>
      <c r="E165" s="82" t="s">
        <v>1322</v>
      </c>
      <c r="F165" s="267" t="s">
        <v>880</v>
      </c>
      <c r="G165" s="82" t="s">
        <v>1121</v>
      </c>
      <c r="H165" s="82">
        <v>1</v>
      </c>
      <c r="I165" s="153">
        <v>1346025</v>
      </c>
      <c r="J165" s="153">
        <v>174983.25</v>
      </c>
      <c r="K165" s="153">
        <v>1522000</v>
      </c>
      <c r="L165" s="153">
        <v>1347000</v>
      </c>
      <c r="M165" s="153">
        <v>175110</v>
      </c>
      <c r="N165" s="153">
        <v>1522110</v>
      </c>
      <c r="O165" s="82"/>
      <c r="P165" s="82" t="s">
        <v>2</v>
      </c>
      <c r="Q165" s="82" t="s">
        <v>1178</v>
      </c>
      <c r="R165" s="317">
        <v>44986</v>
      </c>
      <c r="S165" s="82" t="s">
        <v>1197</v>
      </c>
      <c r="T165" s="82"/>
      <c r="U165" s="82" t="s">
        <v>1176</v>
      </c>
    </row>
    <row r="166" spans="1:21" ht="69" customHeight="1" x14ac:dyDescent="0.3">
      <c r="A166" s="82">
        <v>162</v>
      </c>
      <c r="B166" s="82" t="s">
        <v>747</v>
      </c>
      <c r="C166" s="82" t="s">
        <v>150</v>
      </c>
      <c r="D166" s="82" t="s">
        <v>1232</v>
      </c>
      <c r="E166" s="82" t="s">
        <v>752</v>
      </c>
      <c r="F166" s="267" t="s">
        <v>881</v>
      </c>
      <c r="G166" s="82" t="s">
        <v>1122</v>
      </c>
      <c r="H166" s="82">
        <v>20</v>
      </c>
      <c r="I166" s="153">
        <v>1371300.8</v>
      </c>
      <c r="J166" s="153">
        <v>0</v>
      </c>
      <c r="K166" s="153">
        <v>1372000</v>
      </c>
      <c r="L166" s="153">
        <v>1372000</v>
      </c>
      <c r="M166" s="153">
        <v>0</v>
      </c>
      <c r="N166" s="153">
        <v>1372000</v>
      </c>
      <c r="O166" s="82"/>
      <c r="P166" s="82" t="s">
        <v>2</v>
      </c>
      <c r="Q166" s="82" t="s">
        <v>1178</v>
      </c>
      <c r="R166" s="317">
        <v>44986</v>
      </c>
      <c r="S166" s="82" t="s">
        <v>1208</v>
      </c>
      <c r="T166" s="82"/>
      <c r="U166" s="82" t="s">
        <v>1176</v>
      </c>
    </row>
    <row r="167" spans="1:21" ht="69" customHeight="1" x14ac:dyDescent="0.3">
      <c r="A167" s="82">
        <v>163</v>
      </c>
      <c r="B167" s="82" t="s">
        <v>380</v>
      </c>
      <c r="C167" s="82" t="s">
        <v>1320</v>
      </c>
      <c r="D167" s="82" t="s">
        <v>1235</v>
      </c>
      <c r="E167" s="82" t="s">
        <v>754</v>
      </c>
      <c r="F167" s="267" t="s">
        <v>882</v>
      </c>
      <c r="G167" s="82" t="s">
        <v>1123</v>
      </c>
      <c r="H167" s="82">
        <v>3</v>
      </c>
      <c r="I167" s="153">
        <v>1212450</v>
      </c>
      <c r="J167" s="153">
        <v>157618.5</v>
      </c>
      <c r="K167" s="153">
        <v>1371000</v>
      </c>
      <c r="L167" s="153">
        <v>1213000</v>
      </c>
      <c r="M167" s="153">
        <v>157690</v>
      </c>
      <c r="N167" s="153">
        <v>1370690</v>
      </c>
      <c r="O167" s="82"/>
      <c r="P167" s="82" t="s">
        <v>2</v>
      </c>
      <c r="Q167" s="82" t="s">
        <v>379</v>
      </c>
      <c r="R167" s="317">
        <v>44986</v>
      </c>
      <c r="S167" s="82" t="s">
        <v>1185</v>
      </c>
      <c r="T167" s="82"/>
      <c r="U167" s="82" t="s">
        <v>1176</v>
      </c>
    </row>
    <row r="168" spans="1:21" ht="69" customHeight="1" x14ac:dyDescent="0.3">
      <c r="A168" s="82">
        <v>164</v>
      </c>
      <c r="B168" s="82" t="s">
        <v>747</v>
      </c>
      <c r="C168" s="82" t="s">
        <v>150</v>
      </c>
      <c r="D168" s="82" t="s">
        <v>1215</v>
      </c>
      <c r="E168" s="82" t="s">
        <v>749</v>
      </c>
      <c r="F168" s="267" t="s">
        <v>856</v>
      </c>
      <c r="G168" s="82" t="s">
        <v>1124</v>
      </c>
      <c r="H168" s="82">
        <v>2</v>
      </c>
      <c r="I168" s="153">
        <v>1310816</v>
      </c>
      <c r="J168" s="153">
        <v>0</v>
      </c>
      <c r="K168" s="153">
        <v>1311000</v>
      </c>
      <c r="L168" s="153">
        <v>1311000</v>
      </c>
      <c r="M168" s="153">
        <v>0</v>
      </c>
      <c r="N168" s="153">
        <v>1311000</v>
      </c>
      <c r="O168" s="82"/>
      <c r="P168" s="82" t="s">
        <v>2</v>
      </c>
      <c r="Q168" s="82" t="s">
        <v>1178</v>
      </c>
      <c r="R168" s="317">
        <v>44958</v>
      </c>
      <c r="S168" s="82" t="s">
        <v>1182</v>
      </c>
      <c r="T168" s="82"/>
      <c r="U168" s="82" t="s">
        <v>1176</v>
      </c>
    </row>
    <row r="169" spans="1:21" ht="69" customHeight="1" x14ac:dyDescent="0.3">
      <c r="A169" s="82">
        <v>165</v>
      </c>
      <c r="B169" s="82" t="s">
        <v>747</v>
      </c>
      <c r="C169" s="82" t="s">
        <v>150</v>
      </c>
      <c r="D169" s="82" t="s">
        <v>1217</v>
      </c>
      <c r="E169" s="82" t="s">
        <v>749</v>
      </c>
      <c r="F169" s="267" t="s">
        <v>856</v>
      </c>
      <c r="G169" s="82" t="s">
        <v>1125</v>
      </c>
      <c r="H169" s="82">
        <v>2</v>
      </c>
      <c r="I169" s="153">
        <v>1310816</v>
      </c>
      <c r="J169" s="153">
        <v>0</v>
      </c>
      <c r="K169" s="153">
        <v>1311000</v>
      </c>
      <c r="L169" s="153">
        <v>1311000</v>
      </c>
      <c r="M169" s="153">
        <v>0</v>
      </c>
      <c r="N169" s="153">
        <v>1311000</v>
      </c>
      <c r="O169" s="82"/>
      <c r="P169" s="82" t="s">
        <v>2</v>
      </c>
      <c r="Q169" s="82" t="s">
        <v>1178</v>
      </c>
      <c r="R169" s="317">
        <v>44986</v>
      </c>
      <c r="S169" s="82" t="s">
        <v>1202</v>
      </c>
      <c r="T169" s="82"/>
      <c r="U169" s="82" t="s">
        <v>1176</v>
      </c>
    </row>
    <row r="170" spans="1:21" ht="69" customHeight="1" x14ac:dyDescent="0.3">
      <c r="A170" s="82">
        <v>166</v>
      </c>
      <c r="B170" s="82" t="s">
        <v>747</v>
      </c>
      <c r="C170" s="82" t="s">
        <v>150</v>
      </c>
      <c r="D170" s="82" t="s">
        <v>1226</v>
      </c>
      <c r="E170" s="82" t="s">
        <v>749</v>
      </c>
      <c r="F170" s="267" t="s">
        <v>883</v>
      </c>
      <c r="G170" s="82" t="s">
        <v>1126</v>
      </c>
      <c r="H170" s="82">
        <v>2</v>
      </c>
      <c r="I170" s="153">
        <v>1281066.1760000002</v>
      </c>
      <c r="J170" s="153">
        <v>0</v>
      </c>
      <c r="K170" s="153">
        <v>1282000</v>
      </c>
      <c r="L170" s="153">
        <v>1282000</v>
      </c>
      <c r="M170" s="153">
        <v>0</v>
      </c>
      <c r="N170" s="153">
        <v>1282000</v>
      </c>
      <c r="O170" s="82"/>
      <c r="P170" s="82" t="s">
        <v>2</v>
      </c>
      <c r="Q170" s="82" t="s">
        <v>1178</v>
      </c>
      <c r="R170" s="317">
        <v>44986</v>
      </c>
      <c r="S170" s="82" t="s">
        <v>345</v>
      </c>
      <c r="T170" s="82"/>
      <c r="U170" s="82" t="s">
        <v>1176</v>
      </c>
    </row>
    <row r="171" spans="1:21" ht="69" customHeight="1" x14ac:dyDescent="0.3">
      <c r="A171" s="82">
        <v>167</v>
      </c>
      <c r="B171" s="82" t="s">
        <v>1319</v>
      </c>
      <c r="C171" s="82" t="s">
        <v>746</v>
      </c>
      <c r="D171" s="82" t="s">
        <v>1223</v>
      </c>
      <c r="E171" s="82" t="s">
        <v>1322</v>
      </c>
      <c r="F171" s="267" t="s">
        <v>884</v>
      </c>
      <c r="G171" s="267" t="s">
        <v>1044</v>
      </c>
      <c r="H171" s="82">
        <v>12</v>
      </c>
      <c r="I171" s="153">
        <v>1027500</v>
      </c>
      <c r="J171" s="153">
        <v>133575</v>
      </c>
      <c r="K171" s="153">
        <v>1162000</v>
      </c>
      <c r="L171" s="153">
        <v>0</v>
      </c>
      <c r="M171" s="153">
        <v>0</v>
      </c>
      <c r="N171" s="153">
        <v>0</v>
      </c>
      <c r="O171" s="82"/>
      <c r="P171" s="82" t="s">
        <v>2</v>
      </c>
      <c r="Q171" s="82" t="s">
        <v>1177</v>
      </c>
      <c r="R171" s="317">
        <v>44958</v>
      </c>
      <c r="S171" s="82" t="s">
        <v>1185</v>
      </c>
      <c r="T171" s="82"/>
      <c r="U171" s="82" t="s">
        <v>1176</v>
      </c>
    </row>
    <row r="172" spans="1:21" ht="69" customHeight="1" x14ac:dyDescent="0.3">
      <c r="A172" s="82">
        <v>168</v>
      </c>
      <c r="B172" s="82" t="s">
        <v>747</v>
      </c>
      <c r="C172" s="82" t="s">
        <v>6</v>
      </c>
      <c r="D172" s="82" t="s">
        <v>1218</v>
      </c>
      <c r="E172" s="82" t="s">
        <v>752</v>
      </c>
      <c r="F172" s="267" t="s">
        <v>885</v>
      </c>
      <c r="G172" s="82" t="s">
        <v>1119</v>
      </c>
      <c r="H172" s="82">
        <v>5</v>
      </c>
      <c r="I172" s="153">
        <v>1022362.5</v>
      </c>
      <c r="J172" s="153">
        <v>132907.125</v>
      </c>
      <c r="K172" s="153">
        <v>1156000</v>
      </c>
      <c r="L172" s="153">
        <v>1023000</v>
      </c>
      <c r="M172" s="153">
        <v>132990</v>
      </c>
      <c r="N172" s="153">
        <v>1155990</v>
      </c>
      <c r="O172" s="82"/>
      <c r="P172" s="82" t="s">
        <v>2</v>
      </c>
      <c r="Q172" s="82" t="s">
        <v>1178</v>
      </c>
      <c r="R172" s="317">
        <v>44986</v>
      </c>
      <c r="S172" s="82" t="s">
        <v>345</v>
      </c>
      <c r="T172" s="82"/>
      <c r="U172" s="82" t="s">
        <v>1176</v>
      </c>
    </row>
    <row r="173" spans="1:21" ht="69" customHeight="1" x14ac:dyDescent="0.3">
      <c r="A173" s="82">
        <v>169</v>
      </c>
      <c r="B173" s="156" t="s">
        <v>266</v>
      </c>
      <c r="C173" s="82" t="s">
        <v>675</v>
      </c>
      <c r="D173" s="82" t="s">
        <v>1217</v>
      </c>
      <c r="E173" s="82" t="s">
        <v>752</v>
      </c>
      <c r="F173" s="267" t="s">
        <v>886</v>
      </c>
      <c r="G173" s="82" t="s">
        <v>1127</v>
      </c>
      <c r="H173" s="82">
        <v>90</v>
      </c>
      <c r="I173" s="153">
        <v>986400</v>
      </c>
      <c r="J173" s="153">
        <v>128232</v>
      </c>
      <c r="K173" s="153">
        <v>1115000</v>
      </c>
      <c r="L173" s="153">
        <v>987000</v>
      </c>
      <c r="M173" s="153">
        <v>128310</v>
      </c>
      <c r="N173" s="153">
        <v>1115310</v>
      </c>
      <c r="O173" s="82"/>
      <c r="P173" s="82" t="s">
        <v>2</v>
      </c>
      <c r="Q173" s="82" t="s">
        <v>1177</v>
      </c>
      <c r="R173" s="317">
        <v>44986</v>
      </c>
      <c r="S173" s="82" t="s">
        <v>1182</v>
      </c>
      <c r="T173" s="82"/>
      <c r="U173" s="82" t="s">
        <v>1176</v>
      </c>
    </row>
    <row r="174" spans="1:21" ht="69" customHeight="1" x14ac:dyDescent="0.3">
      <c r="A174" s="82">
        <v>170</v>
      </c>
      <c r="B174" s="156" t="s">
        <v>266</v>
      </c>
      <c r="C174" s="82" t="s">
        <v>675</v>
      </c>
      <c r="D174" s="82" t="s">
        <v>1233</v>
      </c>
      <c r="E174" s="82" t="s">
        <v>749</v>
      </c>
      <c r="F174" s="267" t="s">
        <v>887</v>
      </c>
      <c r="G174" s="82" t="s">
        <v>1128</v>
      </c>
      <c r="H174" s="82">
        <v>2</v>
      </c>
      <c r="I174" s="153">
        <v>926120</v>
      </c>
      <c r="J174" s="153">
        <v>120395.6</v>
      </c>
      <c r="K174" s="153">
        <v>1047000</v>
      </c>
      <c r="L174" s="153">
        <v>927000</v>
      </c>
      <c r="M174" s="153">
        <v>120510</v>
      </c>
      <c r="N174" s="153">
        <v>1047510</v>
      </c>
      <c r="O174" s="82"/>
      <c r="P174" s="82" t="s">
        <v>2</v>
      </c>
      <c r="Q174" s="82" t="s">
        <v>1178</v>
      </c>
      <c r="R174" s="317">
        <v>44986</v>
      </c>
      <c r="S174" s="82" t="s">
        <v>345</v>
      </c>
      <c r="T174" s="82"/>
      <c r="U174" s="82" t="s">
        <v>1176</v>
      </c>
    </row>
    <row r="175" spans="1:21" ht="69" customHeight="1" x14ac:dyDescent="0.3">
      <c r="A175" s="82">
        <v>171</v>
      </c>
      <c r="B175" s="82" t="s">
        <v>380</v>
      </c>
      <c r="C175" s="82" t="s">
        <v>1320</v>
      </c>
      <c r="D175" s="82" t="s">
        <v>1216</v>
      </c>
      <c r="E175" s="82" t="s">
        <v>754</v>
      </c>
      <c r="F175" s="267" t="s">
        <v>888</v>
      </c>
      <c r="G175" s="82" t="s">
        <v>1129</v>
      </c>
      <c r="H175" s="82">
        <v>1</v>
      </c>
      <c r="I175" s="153">
        <v>846351.75</v>
      </c>
      <c r="J175" s="153">
        <v>110025.72750000001</v>
      </c>
      <c r="K175" s="153">
        <v>957000</v>
      </c>
      <c r="L175" s="153">
        <v>847000</v>
      </c>
      <c r="M175" s="153">
        <v>110110</v>
      </c>
      <c r="N175" s="153">
        <v>957110</v>
      </c>
      <c r="O175" s="82"/>
      <c r="P175" s="82" t="s">
        <v>2</v>
      </c>
      <c r="Q175" s="82" t="s">
        <v>1178</v>
      </c>
      <c r="R175" s="317">
        <v>45047</v>
      </c>
      <c r="S175" s="82" t="s">
        <v>345</v>
      </c>
      <c r="T175" s="82"/>
      <c r="U175" s="82" t="s">
        <v>1176</v>
      </c>
    </row>
    <row r="176" spans="1:21" ht="69" customHeight="1" x14ac:dyDescent="0.3">
      <c r="A176" s="82">
        <v>172</v>
      </c>
      <c r="B176" s="156" t="s">
        <v>266</v>
      </c>
      <c r="C176" s="82" t="s">
        <v>675</v>
      </c>
      <c r="D176" s="82" t="s">
        <v>1223</v>
      </c>
      <c r="E176" s="82" t="s">
        <v>752</v>
      </c>
      <c r="F176" s="267" t="s">
        <v>889</v>
      </c>
      <c r="G176" s="82" t="s">
        <v>1130</v>
      </c>
      <c r="H176" s="82">
        <v>2</v>
      </c>
      <c r="I176" s="153">
        <v>821940</v>
      </c>
      <c r="J176" s="153">
        <v>106852.2</v>
      </c>
      <c r="K176" s="153">
        <v>929000</v>
      </c>
      <c r="L176" s="153">
        <v>822000</v>
      </c>
      <c r="M176" s="153">
        <v>106860</v>
      </c>
      <c r="N176" s="153">
        <v>928860</v>
      </c>
      <c r="O176" s="82"/>
      <c r="P176" s="82" t="s">
        <v>2</v>
      </c>
      <c r="Q176" s="82" t="s">
        <v>1178</v>
      </c>
      <c r="R176" s="317">
        <v>44986</v>
      </c>
      <c r="S176" s="82" t="s">
        <v>1197</v>
      </c>
      <c r="T176" s="82"/>
      <c r="U176" s="82" t="s">
        <v>1176</v>
      </c>
    </row>
    <row r="177" spans="1:21" ht="69" customHeight="1" x14ac:dyDescent="0.3">
      <c r="A177" s="82">
        <v>173</v>
      </c>
      <c r="B177" s="82" t="s">
        <v>747</v>
      </c>
      <c r="C177" s="82" t="s">
        <v>150</v>
      </c>
      <c r="D177" s="82" t="s">
        <v>1219</v>
      </c>
      <c r="E177" s="82" t="s">
        <v>749</v>
      </c>
      <c r="F177" s="267" t="s">
        <v>890</v>
      </c>
      <c r="G177" s="82" t="s">
        <v>1131</v>
      </c>
      <c r="H177" s="82">
        <v>2</v>
      </c>
      <c r="I177" s="153">
        <v>926120</v>
      </c>
      <c r="J177" s="153">
        <v>0</v>
      </c>
      <c r="K177" s="153">
        <v>927000</v>
      </c>
      <c r="L177" s="153">
        <v>927000</v>
      </c>
      <c r="M177" s="153">
        <v>0</v>
      </c>
      <c r="N177" s="153">
        <v>927000</v>
      </c>
      <c r="O177" s="157">
        <v>14875000</v>
      </c>
      <c r="P177" s="82" t="s">
        <v>2</v>
      </c>
      <c r="Q177" s="82" t="s">
        <v>1181</v>
      </c>
      <c r="R177" s="317">
        <v>45078</v>
      </c>
      <c r="S177" s="82" t="s">
        <v>1189</v>
      </c>
      <c r="T177" s="82"/>
      <c r="U177" s="82" t="s">
        <v>1176</v>
      </c>
    </row>
    <row r="178" spans="1:21" ht="69" customHeight="1" x14ac:dyDescent="0.3">
      <c r="A178" s="82">
        <v>174</v>
      </c>
      <c r="B178" s="82" t="s">
        <v>747</v>
      </c>
      <c r="C178" s="82" t="s">
        <v>150</v>
      </c>
      <c r="D178" s="82" t="s">
        <v>1228</v>
      </c>
      <c r="E178" s="82" t="s">
        <v>749</v>
      </c>
      <c r="F178" s="267" t="s">
        <v>851</v>
      </c>
      <c r="G178" s="82" t="s">
        <v>1132</v>
      </c>
      <c r="H178" s="82">
        <v>2</v>
      </c>
      <c r="I178" s="153">
        <v>890500</v>
      </c>
      <c r="J178" s="153">
        <v>0</v>
      </c>
      <c r="K178" s="153">
        <v>891000</v>
      </c>
      <c r="L178" s="153">
        <v>891000</v>
      </c>
      <c r="M178" s="153">
        <v>0</v>
      </c>
      <c r="N178" s="153">
        <v>891000</v>
      </c>
      <c r="O178" s="157">
        <v>7437500</v>
      </c>
      <c r="P178" s="82" t="s">
        <v>2</v>
      </c>
      <c r="Q178" s="82" t="s">
        <v>1181</v>
      </c>
      <c r="R178" s="317">
        <v>44986</v>
      </c>
      <c r="S178" s="82" t="s">
        <v>345</v>
      </c>
      <c r="T178" s="82"/>
      <c r="U178" s="82" t="s">
        <v>1176</v>
      </c>
    </row>
    <row r="179" spans="1:21" ht="69" customHeight="1" x14ac:dyDescent="0.3">
      <c r="A179" s="82">
        <v>175</v>
      </c>
      <c r="B179" s="82" t="s">
        <v>747</v>
      </c>
      <c r="C179" s="82" t="s">
        <v>150</v>
      </c>
      <c r="D179" s="82" t="s">
        <v>1223</v>
      </c>
      <c r="E179" s="82" t="s">
        <v>752</v>
      </c>
      <c r="F179" s="267" t="s">
        <v>891</v>
      </c>
      <c r="G179" s="82" t="s">
        <v>1133</v>
      </c>
      <c r="H179" s="82">
        <v>1</v>
      </c>
      <c r="I179" s="153">
        <v>746650</v>
      </c>
      <c r="J179" s="153">
        <v>97064.5</v>
      </c>
      <c r="K179" s="153">
        <v>844000</v>
      </c>
      <c r="L179" s="153">
        <v>747000</v>
      </c>
      <c r="M179" s="153">
        <v>97110</v>
      </c>
      <c r="N179" s="153">
        <v>844110</v>
      </c>
      <c r="O179" s="82"/>
      <c r="P179" s="82" t="s">
        <v>2</v>
      </c>
      <c r="Q179" s="82" t="s">
        <v>1178</v>
      </c>
      <c r="R179" s="317">
        <v>44986</v>
      </c>
      <c r="S179" s="82" t="s">
        <v>345</v>
      </c>
      <c r="T179" s="82"/>
      <c r="U179" s="82" t="s">
        <v>1176</v>
      </c>
    </row>
    <row r="180" spans="1:21" ht="69" customHeight="1" x14ac:dyDescent="0.3">
      <c r="A180" s="82">
        <v>176</v>
      </c>
      <c r="B180" s="82" t="s">
        <v>747</v>
      </c>
      <c r="C180" s="82" t="s">
        <v>150</v>
      </c>
      <c r="D180" s="82" t="s">
        <v>1225</v>
      </c>
      <c r="E180" s="82" t="s">
        <v>752</v>
      </c>
      <c r="F180" s="268" t="s">
        <v>881</v>
      </c>
      <c r="G180" s="82" t="s">
        <v>1134</v>
      </c>
      <c r="H180" s="82">
        <v>12</v>
      </c>
      <c r="I180" s="153">
        <v>822780.48</v>
      </c>
      <c r="J180" s="153">
        <v>0</v>
      </c>
      <c r="K180" s="153">
        <v>823000</v>
      </c>
      <c r="L180" s="153">
        <v>823000</v>
      </c>
      <c r="M180" s="153">
        <v>0</v>
      </c>
      <c r="N180" s="153">
        <v>823000</v>
      </c>
      <c r="O180" s="82"/>
      <c r="P180" s="82" t="s">
        <v>2</v>
      </c>
      <c r="Q180" s="82" t="s">
        <v>1178</v>
      </c>
      <c r="R180" s="317">
        <v>44986</v>
      </c>
      <c r="S180" s="82" t="s">
        <v>345</v>
      </c>
      <c r="T180" s="82"/>
      <c r="U180" s="82" t="s">
        <v>1176</v>
      </c>
    </row>
    <row r="181" spans="1:21" ht="69" customHeight="1" x14ac:dyDescent="0.3">
      <c r="A181" s="82">
        <v>177</v>
      </c>
      <c r="B181" s="156" t="s">
        <v>266</v>
      </c>
      <c r="C181" s="82" t="s">
        <v>675</v>
      </c>
      <c r="D181" s="82" t="s">
        <v>1217</v>
      </c>
      <c r="E181" s="82" t="s">
        <v>752</v>
      </c>
      <c r="F181" s="267" t="s">
        <v>892</v>
      </c>
      <c r="G181" s="82" t="s">
        <v>1135</v>
      </c>
      <c r="H181" s="82">
        <v>24</v>
      </c>
      <c r="I181" s="153">
        <v>716880</v>
      </c>
      <c r="J181" s="153">
        <v>93194.400000000009</v>
      </c>
      <c r="K181" s="153">
        <v>811000</v>
      </c>
      <c r="L181" s="153">
        <v>717000</v>
      </c>
      <c r="M181" s="153">
        <v>93210</v>
      </c>
      <c r="N181" s="153">
        <v>810210</v>
      </c>
      <c r="O181" s="82"/>
      <c r="P181" s="82" t="s">
        <v>2</v>
      </c>
      <c r="Q181" s="82" t="s">
        <v>1177</v>
      </c>
      <c r="R181" s="317">
        <v>44986</v>
      </c>
      <c r="S181" s="82" t="s">
        <v>1182</v>
      </c>
      <c r="T181" s="82"/>
      <c r="U181" s="82" t="s">
        <v>1176</v>
      </c>
    </row>
    <row r="182" spans="1:21" ht="69" customHeight="1" x14ac:dyDescent="0.3">
      <c r="A182" s="82">
        <v>178</v>
      </c>
      <c r="B182" s="82" t="s">
        <v>747</v>
      </c>
      <c r="C182" s="82" t="s">
        <v>150</v>
      </c>
      <c r="D182" s="82" t="s">
        <v>1222</v>
      </c>
      <c r="E182" s="82" t="s">
        <v>752</v>
      </c>
      <c r="F182" s="267" t="s">
        <v>893</v>
      </c>
      <c r="G182" s="82" t="s">
        <v>1136</v>
      </c>
      <c r="H182" s="82">
        <v>4</v>
      </c>
      <c r="I182" s="153">
        <v>708975</v>
      </c>
      <c r="J182" s="153">
        <v>92166.75</v>
      </c>
      <c r="K182" s="153">
        <v>802000</v>
      </c>
      <c r="L182" s="153">
        <v>709000</v>
      </c>
      <c r="M182" s="153">
        <v>92170</v>
      </c>
      <c r="N182" s="153">
        <v>801170</v>
      </c>
      <c r="O182" s="82"/>
      <c r="P182" s="82" t="s">
        <v>2</v>
      </c>
      <c r="Q182" s="82" t="s">
        <v>1178</v>
      </c>
      <c r="R182" s="317">
        <v>45017</v>
      </c>
      <c r="S182" s="82" t="s">
        <v>1190</v>
      </c>
      <c r="T182" s="82"/>
      <c r="U182" s="82" t="s">
        <v>1176</v>
      </c>
    </row>
    <row r="183" spans="1:21" ht="69" customHeight="1" x14ac:dyDescent="0.3">
      <c r="A183" s="82">
        <v>179</v>
      </c>
      <c r="B183" s="82" t="s">
        <v>747</v>
      </c>
      <c r="C183" s="82" t="s">
        <v>150</v>
      </c>
      <c r="D183" s="82" t="s">
        <v>1230</v>
      </c>
      <c r="E183" s="82" t="s">
        <v>749</v>
      </c>
      <c r="F183" s="267" t="s">
        <v>894</v>
      </c>
      <c r="G183" s="82" t="s">
        <v>1137</v>
      </c>
      <c r="H183" s="82">
        <v>2</v>
      </c>
      <c r="I183" s="153">
        <v>782500</v>
      </c>
      <c r="J183" s="153">
        <v>0</v>
      </c>
      <c r="K183" s="153">
        <v>783000</v>
      </c>
      <c r="L183" s="153">
        <v>783000</v>
      </c>
      <c r="M183" s="153">
        <v>0</v>
      </c>
      <c r="N183" s="153">
        <v>783000</v>
      </c>
      <c r="O183" s="82"/>
      <c r="P183" s="82" t="s">
        <v>2</v>
      </c>
      <c r="Q183" s="82" t="s">
        <v>1178</v>
      </c>
      <c r="R183" s="317">
        <v>45047</v>
      </c>
      <c r="S183" s="82" t="s">
        <v>345</v>
      </c>
      <c r="T183" s="82"/>
      <c r="U183" s="82" t="s">
        <v>1176</v>
      </c>
    </row>
    <row r="184" spans="1:21" ht="69" customHeight="1" x14ac:dyDescent="0.3">
      <c r="A184" s="82">
        <v>180</v>
      </c>
      <c r="B184" s="82" t="s">
        <v>747</v>
      </c>
      <c r="C184" s="82" t="s">
        <v>150</v>
      </c>
      <c r="D184" s="82" t="s">
        <v>1219</v>
      </c>
      <c r="E184" s="82" t="s">
        <v>749</v>
      </c>
      <c r="F184" s="267" t="s">
        <v>1323</v>
      </c>
      <c r="G184" s="82" t="s">
        <v>1089</v>
      </c>
      <c r="H184" s="82">
        <v>2</v>
      </c>
      <c r="I184" s="153">
        <v>775420</v>
      </c>
      <c r="J184" s="153">
        <v>0</v>
      </c>
      <c r="K184" s="153">
        <v>776000</v>
      </c>
      <c r="L184" s="153">
        <v>776000</v>
      </c>
      <c r="M184" s="153">
        <v>0</v>
      </c>
      <c r="N184" s="153">
        <v>776000</v>
      </c>
      <c r="O184" s="157">
        <v>14875000</v>
      </c>
      <c r="P184" s="82" t="s">
        <v>2</v>
      </c>
      <c r="Q184" s="82" t="s">
        <v>1181</v>
      </c>
      <c r="R184" s="317">
        <v>45078</v>
      </c>
      <c r="S184" s="82" t="s">
        <v>1189</v>
      </c>
      <c r="T184" s="82"/>
      <c r="U184" s="82" t="s">
        <v>1176</v>
      </c>
    </row>
    <row r="185" spans="1:21" ht="69" customHeight="1" x14ac:dyDescent="0.3">
      <c r="A185" s="82">
        <v>181</v>
      </c>
      <c r="B185" s="82" t="s">
        <v>380</v>
      </c>
      <c r="C185" s="82" t="s">
        <v>1320</v>
      </c>
      <c r="D185" s="82" t="s">
        <v>1232</v>
      </c>
      <c r="E185" s="82" t="s">
        <v>754</v>
      </c>
      <c r="F185" s="267" t="s">
        <v>895</v>
      </c>
      <c r="G185" s="82" t="s">
        <v>1138</v>
      </c>
      <c r="H185" s="82">
        <v>1</v>
      </c>
      <c r="I185" s="153">
        <v>770625</v>
      </c>
      <c r="J185" s="153">
        <v>0</v>
      </c>
      <c r="K185" s="153">
        <v>771000</v>
      </c>
      <c r="L185" s="153">
        <v>771000</v>
      </c>
      <c r="M185" s="153">
        <v>0</v>
      </c>
      <c r="N185" s="153">
        <v>771000</v>
      </c>
      <c r="O185" s="82"/>
      <c r="P185" s="82" t="s">
        <v>2</v>
      </c>
      <c r="Q185" s="82" t="s">
        <v>1178</v>
      </c>
      <c r="R185" s="317">
        <v>44958</v>
      </c>
      <c r="S185" s="82" t="s">
        <v>1203</v>
      </c>
      <c r="T185" s="82"/>
      <c r="U185" s="82" t="s">
        <v>1176</v>
      </c>
    </row>
    <row r="186" spans="1:21" ht="69" customHeight="1" x14ac:dyDescent="0.3">
      <c r="A186" s="82">
        <v>182</v>
      </c>
      <c r="B186" s="82" t="s">
        <v>747</v>
      </c>
      <c r="C186" s="82" t="s">
        <v>150</v>
      </c>
      <c r="D186" s="82" t="s">
        <v>1226</v>
      </c>
      <c r="E186" s="82" t="s">
        <v>749</v>
      </c>
      <c r="F186" s="267" t="s">
        <v>896</v>
      </c>
      <c r="G186" s="82" t="s">
        <v>1139</v>
      </c>
      <c r="H186" s="82">
        <v>1</v>
      </c>
      <c r="I186" s="153">
        <v>711288.65600000008</v>
      </c>
      <c r="J186" s="153">
        <v>0</v>
      </c>
      <c r="K186" s="153">
        <v>712000</v>
      </c>
      <c r="L186" s="153">
        <v>712000</v>
      </c>
      <c r="M186" s="153">
        <v>0</v>
      </c>
      <c r="N186" s="153">
        <v>712000</v>
      </c>
      <c r="O186" s="82"/>
      <c r="P186" s="82" t="s">
        <v>2</v>
      </c>
      <c r="Q186" s="82" t="s">
        <v>1178</v>
      </c>
      <c r="R186" s="317">
        <v>44986</v>
      </c>
      <c r="S186" s="82" t="s">
        <v>345</v>
      </c>
      <c r="T186" s="82"/>
      <c r="U186" s="82" t="s">
        <v>1176</v>
      </c>
    </row>
    <row r="187" spans="1:21" ht="69" customHeight="1" x14ac:dyDescent="0.3">
      <c r="A187" s="82">
        <v>183</v>
      </c>
      <c r="B187" s="82" t="s">
        <v>747</v>
      </c>
      <c r="C187" s="82" t="s">
        <v>150</v>
      </c>
      <c r="D187" s="82" t="s">
        <v>1222</v>
      </c>
      <c r="E187" s="82" t="s">
        <v>752</v>
      </c>
      <c r="F187" s="267" t="s">
        <v>897</v>
      </c>
      <c r="G187" s="82" t="s">
        <v>1140</v>
      </c>
      <c r="H187" s="82">
        <v>2</v>
      </c>
      <c r="I187" s="153">
        <v>616500</v>
      </c>
      <c r="J187" s="153">
        <v>80145</v>
      </c>
      <c r="K187" s="153">
        <v>697000</v>
      </c>
      <c r="L187" s="153">
        <v>617000</v>
      </c>
      <c r="M187" s="153">
        <v>80210</v>
      </c>
      <c r="N187" s="153">
        <v>697210</v>
      </c>
      <c r="O187" s="82"/>
      <c r="P187" s="82" t="s">
        <v>2</v>
      </c>
      <c r="Q187" s="82" t="s">
        <v>1178</v>
      </c>
      <c r="R187" s="317">
        <v>44927</v>
      </c>
      <c r="S187" s="82" t="s">
        <v>1190</v>
      </c>
      <c r="T187" s="82"/>
      <c r="U187" s="82" t="s">
        <v>1176</v>
      </c>
    </row>
    <row r="188" spans="1:21" ht="69" customHeight="1" x14ac:dyDescent="0.3">
      <c r="A188" s="82">
        <v>184</v>
      </c>
      <c r="B188" s="156" t="s">
        <v>266</v>
      </c>
      <c r="C188" s="82" t="s">
        <v>675</v>
      </c>
      <c r="D188" s="82" t="s">
        <v>1230</v>
      </c>
      <c r="E188" s="82" t="s">
        <v>752</v>
      </c>
      <c r="F188" s="267" t="s">
        <v>898</v>
      </c>
      <c r="G188" s="82" t="s">
        <v>1141</v>
      </c>
      <c r="H188" s="82">
        <v>10</v>
      </c>
      <c r="I188" s="153">
        <v>660487.5</v>
      </c>
      <c r="J188" s="153">
        <v>0</v>
      </c>
      <c r="K188" s="153">
        <v>661000</v>
      </c>
      <c r="L188" s="153">
        <v>661000</v>
      </c>
      <c r="M188" s="153">
        <v>0</v>
      </c>
      <c r="N188" s="153">
        <v>661000</v>
      </c>
      <c r="O188" s="82"/>
      <c r="P188" s="82" t="s">
        <v>2</v>
      </c>
      <c r="Q188" s="82" t="s">
        <v>1178</v>
      </c>
      <c r="R188" s="317">
        <v>45078</v>
      </c>
      <c r="S188" s="82" t="s">
        <v>345</v>
      </c>
      <c r="T188" s="82"/>
      <c r="U188" s="82" t="s">
        <v>1176</v>
      </c>
    </row>
    <row r="189" spans="1:21" ht="69" customHeight="1" x14ac:dyDescent="0.3">
      <c r="A189" s="82">
        <v>185</v>
      </c>
      <c r="B189" s="82" t="s">
        <v>747</v>
      </c>
      <c r="C189" s="82" t="s">
        <v>150</v>
      </c>
      <c r="D189" s="82" t="s">
        <v>1226</v>
      </c>
      <c r="E189" s="82" t="s">
        <v>749</v>
      </c>
      <c r="F189" s="267" t="s">
        <v>899</v>
      </c>
      <c r="G189" s="82" t="s">
        <v>1142</v>
      </c>
      <c r="H189" s="82">
        <v>1</v>
      </c>
      <c r="I189" s="153">
        <v>641160</v>
      </c>
      <c r="J189" s="153">
        <v>0</v>
      </c>
      <c r="K189" s="153">
        <v>642000</v>
      </c>
      <c r="L189" s="153">
        <v>642000</v>
      </c>
      <c r="M189" s="153">
        <v>0</v>
      </c>
      <c r="N189" s="153">
        <v>642000</v>
      </c>
      <c r="O189" s="82"/>
      <c r="P189" s="82" t="s">
        <v>2</v>
      </c>
      <c r="Q189" s="82" t="s">
        <v>1178</v>
      </c>
      <c r="R189" s="317">
        <v>44927</v>
      </c>
      <c r="S189" s="82" t="s">
        <v>345</v>
      </c>
      <c r="T189" s="82"/>
      <c r="U189" s="82" t="s">
        <v>1176</v>
      </c>
    </row>
    <row r="190" spans="1:21" ht="69" customHeight="1" x14ac:dyDescent="0.3">
      <c r="A190" s="82">
        <v>186</v>
      </c>
      <c r="B190" s="156" t="s">
        <v>266</v>
      </c>
      <c r="C190" s="82" t="s">
        <v>675</v>
      </c>
      <c r="D190" s="82" t="s">
        <v>1223</v>
      </c>
      <c r="E190" s="82" t="s">
        <v>752</v>
      </c>
      <c r="F190" s="267" t="s">
        <v>900</v>
      </c>
      <c r="G190" s="82" t="s">
        <v>1143</v>
      </c>
      <c r="H190" s="82">
        <v>300</v>
      </c>
      <c r="I190" s="153">
        <v>474933</v>
      </c>
      <c r="J190" s="153">
        <v>61741.29</v>
      </c>
      <c r="K190" s="153">
        <v>537000</v>
      </c>
      <c r="L190" s="153">
        <v>475000</v>
      </c>
      <c r="M190" s="153">
        <v>61750</v>
      </c>
      <c r="N190" s="153">
        <v>536750</v>
      </c>
      <c r="O190" s="82"/>
      <c r="P190" s="82" t="s">
        <v>2</v>
      </c>
      <c r="Q190" s="82" t="s">
        <v>1177</v>
      </c>
      <c r="R190" s="317">
        <v>44986</v>
      </c>
      <c r="S190" s="82" t="s">
        <v>1206</v>
      </c>
      <c r="T190" s="82"/>
      <c r="U190" s="82" t="s">
        <v>1176</v>
      </c>
    </row>
    <row r="191" spans="1:21" ht="69" customHeight="1" x14ac:dyDescent="0.3">
      <c r="A191" s="82">
        <v>187</v>
      </c>
      <c r="B191" s="82" t="s">
        <v>380</v>
      </c>
      <c r="C191" s="82" t="s">
        <v>1320</v>
      </c>
      <c r="D191" s="82" t="s">
        <v>1217</v>
      </c>
      <c r="E191" s="82" t="s">
        <v>754</v>
      </c>
      <c r="F191" s="267" t="s">
        <v>901</v>
      </c>
      <c r="G191" s="82" t="s">
        <v>1144</v>
      </c>
      <c r="H191" s="82">
        <v>1</v>
      </c>
      <c r="I191" s="153">
        <v>456895</v>
      </c>
      <c r="J191" s="153">
        <v>59396.35</v>
      </c>
      <c r="K191" s="153">
        <v>517000</v>
      </c>
      <c r="L191" s="153">
        <v>457000</v>
      </c>
      <c r="M191" s="153">
        <v>59410</v>
      </c>
      <c r="N191" s="153">
        <v>516410</v>
      </c>
      <c r="O191" s="82"/>
      <c r="P191" s="82" t="s">
        <v>2</v>
      </c>
      <c r="Q191" s="82" t="s">
        <v>1178</v>
      </c>
      <c r="R191" s="317">
        <v>44986</v>
      </c>
      <c r="S191" s="82" t="s">
        <v>1209</v>
      </c>
      <c r="T191" s="82"/>
      <c r="U191" s="82" t="s">
        <v>1176</v>
      </c>
    </row>
    <row r="192" spans="1:21" ht="69" customHeight="1" x14ac:dyDescent="0.3">
      <c r="A192" s="82">
        <v>188</v>
      </c>
      <c r="B192" s="82" t="s">
        <v>1319</v>
      </c>
      <c r="C192" s="82" t="s">
        <v>746</v>
      </c>
      <c r="D192" s="82" t="s">
        <v>1226</v>
      </c>
      <c r="E192" s="82" t="s">
        <v>1322</v>
      </c>
      <c r="F192" s="267" t="s">
        <v>879</v>
      </c>
      <c r="G192" s="82" t="s">
        <v>1145</v>
      </c>
      <c r="H192" s="82">
        <v>1</v>
      </c>
      <c r="I192" s="153">
        <v>396504.42477876111</v>
      </c>
      <c r="J192" s="153">
        <v>51545.575221238949</v>
      </c>
      <c r="K192" s="153">
        <v>449000</v>
      </c>
      <c r="L192" s="153">
        <v>397000</v>
      </c>
      <c r="M192" s="153">
        <v>51610</v>
      </c>
      <c r="N192" s="153">
        <v>448610</v>
      </c>
      <c r="O192" s="82"/>
      <c r="P192" s="82" t="s">
        <v>2</v>
      </c>
      <c r="Q192" s="82" t="s">
        <v>1178</v>
      </c>
      <c r="R192" s="317">
        <v>44986</v>
      </c>
      <c r="S192" s="82" t="s">
        <v>345</v>
      </c>
      <c r="T192" s="82"/>
      <c r="U192" s="82" t="s">
        <v>1176</v>
      </c>
    </row>
    <row r="193" spans="1:21" ht="69" customHeight="1" x14ac:dyDescent="0.3">
      <c r="A193" s="82">
        <v>189</v>
      </c>
      <c r="B193" s="82" t="s">
        <v>380</v>
      </c>
      <c r="C193" s="82" t="s">
        <v>1320</v>
      </c>
      <c r="D193" s="82" t="s">
        <v>1229</v>
      </c>
      <c r="E193" s="82" t="s">
        <v>754</v>
      </c>
      <c r="F193" s="267" t="s">
        <v>902</v>
      </c>
      <c r="G193" s="82" t="s">
        <v>1146</v>
      </c>
      <c r="H193" s="82">
        <v>1</v>
      </c>
      <c r="I193" s="153">
        <v>391250</v>
      </c>
      <c r="J193" s="153">
        <v>50862.5</v>
      </c>
      <c r="K193" s="153">
        <v>443000</v>
      </c>
      <c r="L193" s="153">
        <v>392000</v>
      </c>
      <c r="M193" s="153">
        <v>50960</v>
      </c>
      <c r="N193" s="153">
        <v>442960</v>
      </c>
      <c r="O193" s="82"/>
      <c r="P193" s="82" t="s">
        <v>2</v>
      </c>
      <c r="Q193" s="82" t="s">
        <v>1178</v>
      </c>
      <c r="R193" s="317">
        <v>44986</v>
      </c>
      <c r="S193" s="82" t="s">
        <v>345</v>
      </c>
      <c r="T193" s="82"/>
      <c r="U193" s="82" t="s">
        <v>1176</v>
      </c>
    </row>
    <row r="194" spans="1:21" ht="69" customHeight="1" x14ac:dyDescent="0.3">
      <c r="A194" s="82">
        <v>190</v>
      </c>
      <c r="B194" s="156" t="s">
        <v>266</v>
      </c>
      <c r="C194" s="82" t="s">
        <v>675</v>
      </c>
      <c r="D194" s="82" t="s">
        <v>1224</v>
      </c>
      <c r="E194" s="82" t="s">
        <v>749</v>
      </c>
      <c r="F194" s="267" t="s">
        <v>903</v>
      </c>
      <c r="G194" s="82" t="s">
        <v>1147</v>
      </c>
      <c r="H194" s="82">
        <v>1</v>
      </c>
      <c r="I194" s="153">
        <v>376750</v>
      </c>
      <c r="J194" s="153">
        <v>0</v>
      </c>
      <c r="K194" s="153">
        <v>377000</v>
      </c>
      <c r="L194" s="153">
        <v>377000</v>
      </c>
      <c r="M194" s="153">
        <v>0</v>
      </c>
      <c r="N194" s="153">
        <v>377000</v>
      </c>
      <c r="O194" s="82"/>
      <c r="P194" s="82" t="s">
        <v>2</v>
      </c>
      <c r="Q194" s="82" t="s">
        <v>1178</v>
      </c>
      <c r="R194" s="317">
        <v>45017</v>
      </c>
      <c r="S194" s="82" t="s">
        <v>1185</v>
      </c>
      <c r="T194" s="82"/>
      <c r="U194" s="82" t="s">
        <v>1176</v>
      </c>
    </row>
    <row r="195" spans="1:21" ht="69" customHeight="1" x14ac:dyDescent="0.3">
      <c r="A195" s="82">
        <v>191</v>
      </c>
      <c r="B195" s="82" t="s">
        <v>1319</v>
      </c>
      <c r="C195" s="82" t="s">
        <v>746</v>
      </c>
      <c r="D195" s="82" t="s">
        <v>1226</v>
      </c>
      <c r="E195" s="82" t="s">
        <v>1322</v>
      </c>
      <c r="F195" s="267" t="s">
        <v>904</v>
      </c>
      <c r="G195" s="82" t="s">
        <v>1148</v>
      </c>
      <c r="H195" s="82">
        <v>5</v>
      </c>
      <c r="I195" s="153">
        <v>307290.92920353985</v>
      </c>
      <c r="J195" s="153">
        <v>39947.820796460182</v>
      </c>
      <c r="K195" s="153">
        <v>348000</v>
      </c>
      <c r="L195" s="153">
        <v>308000</v>
      </c>
      <c r="M195" s="153">
        <v>40040</v>
      </c>
      <c r="N195" s="153">
        <v>348040</v>
      </c>
      <c r="O195" s="82"/>
      <c r="P195" s="82" t="s">
        <v>2</v>
      </c>
      <c r="Q195" s="82" t="s">
        <v>1178</v>
      </c>
      <c r="R195" s="317">
        <v>44986</v>
      </c>
      <c r="S195" s="82" t="s">
        <v>345</v>
      </c>
      <c r="T195" s="82"/>
      <c r="U195" s="82" t="s">
        <v>1176</v>
      </c>
    </row>
    <row r="196" spans="1:21" ht="69" customHeight="1" x14ac:dyDescent="0.3">
      <c r="A196" s="82">
        <v>192</v>
      </c>
      <c r="B196" s="82" t="s">
        <v>747</v>
      </c>
      <c r="C196" s="82" t="s">
        <v>150</v>
      </c>
      <c r="D196" s="82" t="s">
        <v>1227</v>
      </c>
      <c r="E196" s="82" t="s">
        <v>749</v>
      </c>
      <c r="F196" s="267" t="s">
        <v>905</v>
      </c>
      <c r="G196" s="82" t="s">
        <v>1149</v>
      </c>
      <c r="H196" s="82">
        <v>1</v>
      </c>
      <c r="I196" s="153">
        <v>292913.46000000002</v>
      </c>
      <c r="J196" s="153">
        <v>38078.749800000005</v>
      </c>
      <c r="K196" s="153">
        <v>331000</v>
      </c>
      <c r="L196" s="153">
        <v>293000</v>
      </c>
      <c r="M196" s="153">
        <v>38090</v>
      </c>
      <c r="N196" s="153">
        <v>331090</v>
      </c>
      <c r="O196" s="82"/>
      <c r="P196" s="82" t="s">
        <v>2</v>
      </c>
      <c r="Q196" s="82" t="s">
        <v>379</v>
      </c>
      <c r="R196" s="317">
        <v>45078</v>
      </c>
      <c r="S196" s="82" t="s">
        <v>1182</v>
      </c>
      <c r="T196" s="82"/>
      <c r="U196" s="82" t="s">
        <v>1176</v>
      </c>
    </row>
    <row r="197" spans="1:21" ht="69" customHeight="1" x14ac:dyDescent="0.3">
      <c r="A197" s="82">
        <v>193</v>
      </c>
      <c r="B197" s="82" t="s">
        <v>747</v>
      </c>
      <c r="C197" s="82" t="s">
        <v>150</v>
      </c>
      <c r="D197" s="82" t="s">
        <v>1228</v>
      </c>
      <c r="E197" s="82" t="s">
        <v>749</v>
      </c>
      <c r="F197" s="267" t="s">
        <v>906</v>
      </c>
      <c r="G197" s="82" t="s">
        <v>1150</v>
      </c>
      <c r="H197" s="82">
        <v>1</v>
      </c>
      <c r="I197" s="153">
        <v>295000</v>
      </c>
      <c r="J197" s="153">
        <v>38350</v>
      </c>
      <c r="K197" s="153">
        <v>334000</v>
      </c>
      <c r="L197" s="153">
        <v>295000</v>
      </c>
      <c r="M197" s="153">
        <v>38350</v>
      </c>
      <c r="N197" s="153">
        <v>333350</v>
      </c>
      <c r="O197" s="82"/>
      <c r="P197" s="82" t="s">
        <v>2</v>
      </c>
      <c r="Q197" s="82" t="s">
        <v>1178</v>
      </c>
      <c r="R197" s="317">
        <v>45047</v>
      </c>
      <c r="S197" s="82" t="s">
        <v>1188</v>
      </c>
      <c r="T197" s="82"/>
      <c r="U197" s="82" t="s">
        <v>1176</v>
      </c>
    </row>
    <row r="198" spans="1:21" ht="69" customHeight="1" x14ac:dyDescent="0.3">
      <c r="A198" s="82">
        <v>194</v>
      </c>
      <c r="B198" s="82" t="s">
        <v>747</v>
      </c>
      <c r="C198" s="82" t="s">
        <v>150</v>
      </c>
      <c r="D198" s="82" t="s">
        <v>1219</v>
      </c>
      <c r="E198" s="82" t="s">
        <v>749</v>
      </c>
      <c r="F198" s="267" t="s">
        <v>1324</v>
      </c>
      <c r="G198" s="82" t="s">
        <v>1151</v>
      </c>
      <c r="H198" s="82">
        <v>1</v>
      </c>
      <c r="I198" s="153">
        <v>327430</v>
      </c>
      <c r="J198" s="153">
        <v>0</v>
      </c>
      <c r="K198" s="153">
        <v>328000</v>
      </c>
      <c r="L198" s="153">
        <v>328000</v>
      </c>
      <c r="M198" s="153">
        <v>0</v>
      </c>
      <c r="N198" s="153">
        <v>328000</v>
      </c>
      <c r="O198" s="157">
        <v>14875000</v>
      </c>
      <c r="P198" s="82" t="s">
        <v>2</v>
      </c>
      <c r="Q198" s="82" t="s">
        <v>1181</v>
      </c>
      <c r="R198" s="317">
        <v>45078</v>
      </c>
      <c r="S198" s="82" t="s">
        <v>1189</v>
      </c>
      <c r="T198" s="82"/>
      <c r="U198" s="82" t="s">
        <v>1176</v>
      </c>
    </row>
    <row r="199" spans="1:21" ht="69" customHeight="1" x14ac:dyDescent="0.3">
      <c r="A199" s="82">
        <v>195</v>
      </c>
      <c r="B199" s="82" t="s">
        <v>747</v>
      </c>
      <c r="C199" s="82" t="s">
        <v>150</v>
      </c>
      <c r="D199" s="82" t="s">
        <v>1226</v>
      </c>
      <c r="E199" s="82" t="s">
        <v>749</v>
      </c>
      <c r="F199" s="267" t="s">
        <v>907</v>
      </c>
      <c r="G199" s="82" t="s">
        <v>1152</v>
      </c>
      <c r="H199" s="82">
        <v>1</v>
      </c>
      <c r="I199" s="153">
        <v>320580</v>
      </c>
      <c r="J199" s="153">
        <v>0</v>
      </c>
      <c r="K199" s="153">
        <v>321000</v>
      </c>
      <c r="L199" s="153">
        <v>321000</v>
      </c>
      <c r="M199" s="153">
        <v>0</v>
      </c>
      <c r="N199" s="153">
        <v>321000</v>
      </c>
      <c r="O199" s="82"/>
      <c r="P199" s="82" t="s">
        <v>2</v>
      </c>
      <c r="Q199" s="82" t="s">
        <v>1178</v>
      </c>
      <c r="R199" s="317">
        <v>44986</v>
      </c>
      <c r="S199" s="82" t="s">
        <v>345</v>
      </c>
      <c r="T199" s="82"/>
      <c r="U199" s="82" t="s">
        <v>1176</v>
      </c>
    </row>
    <row r="200" spans="1:21" ht="69" customHeight="1" x14ac:dyDescent="0.3">
      <c r="A200" s="82">
        <v>196</v>
      </c>
      <c r="B200" s="82" t="s">
        <v>747</v>
      </c>
      <c r="C200" s="82" t="s">
        <v>150</v>
      </c>
      <c r="D200" s="82" t="s">
        <v>1230</v>
      </c>
      <c r="E200" s="82" t="s">
        <v>749</v>
      </c>
      <c r="F200" s="267" t="s">
        <v>908</v>
      </c>
      <c r="G200" s="82" t="s">
        <v>1153</v>
      </c>
      <c r="H200" s="82">
        <v>1</v>
      </c>
      <c r="I200" s="153">
        <v>301275</v>
      </c>
      <c r="J200" s="153">
        <v>0</v>
      </c>
      <c r="K200" s="153">
        <v>302000</v>
      </c>
      <c r="L200" s="153">
        <v>302000</v>
      </c>
      <c r="M200" s="153">
        <v>0</v>
      </c>
      <c r="N200" s="153">
        <v>302000</v>
      </c>
      <c r="O200" s="82"/>
      <c r="P200" s="82" t="s">
        <v>2</v>
      </c>
      <c r="Q200" s="82" t="s">
        <v>1178</v>
      </c>
      <c r="R200" s="317">
        <v>45047</v>
      </c>
      <c r="S200" s="82" t="s">
        <v>345</v>
      </c>
      <c r="T200" s="82"/>
      <c r="U200" s="82" t="s">
        <v>1176</v>
      </c>
    </row>
    <row r="201" spans="1:21" ht="69" customHeight="1" x14ac:dyDescent="0.3">
      <c r="A201" s="82">
        <v>197</v>
      </c>
      <c r="B201" s="156" t="s">
        <v>266</v>
      </c>
      <c r="C201" s="82" t="s">
        <v>675</v>
      </c>
      <c r="D201" s="82" t="s">
        <v>1223</v>
      </c>
      <c r="E201" s="82" t="s">
        <v>752</v>
      </c>
      <c r="F201" s="267" t="s">
        <v>909</v>
      </c>
      <c r="G201" s="82" t="s">
        <v>1154</v>
      </c>
      <c r="H201" s="82">
        <v>4</v>
      </c>
      <c r="I201" s="153">
        <v>259778.36</v>
      </c>
      <c r="J201" s="153">
        <v>33771.186799999996</v>
      </c>
      <c r="K201" s="153">
        <v>294000</v>
      </c>
      <c r="L201" s="153">
        <v>260000</v>
      </c>
      <c r="M201" s="153">
        <v>33800</v>
      </c>
      <c r="N201" s="153">
        <v>293800</v>
      </c>
      <c r="O201" s="82"/>
      <c r="P201" s="82" t="s">
        <v>2</v>
      </c>
      <c r="Q201" s="82" t="s">
        <v>1177</v>
      </c>
      <c r="R201" s="317">
        <v>44986</v>
      </c>
      <c r="S201" s="82" t="s">
        <v>1206</v>
      </c>
      <c r="T201" s="82"/>
      <c r="U201" s="82" t="s">
        <v>1176</v>
      </c>
    </row>
    <row r="202" spans="1:21" ht="69" customHeight="1" x14ac:dyDescent="0.3">
      <c r="A202" s="82">
        <v>198</v>
      </c>
      <c r="B202" s="156" t="s">
        <v>266</v>
      </c>
      <c r="C202" s="82" t="s">
        <v>675</v>
      </c>
      <c r="D202" s="82" t="s">
        <v>1223</v>
      </c>
      <c r="E202" s="82" t="s">
        <v>752</v>
      </c>
      <c r="F202" s="267" t="s">
        <v>910</v>
      </c>
      <c r="G202" s="82" t="s">
        <v>1130</v>
      </c>
      <c r="H202" s="82">
        <v>6</v>
      </c>
      <c r="I202" s="153">
        <v>259560</v>
      </c>
      <c r="J202" s="153">
        <v>33742.800000000003</v>
      </c>
      <c r="K202" s="153">
        <v>294000</v>
      </c>
      <c r="L202" s="153">
        <v>260000</v>
      </c>
      <c r="M202" s="153">
        <v>33800</v>
      </c>
      <c r="N202" s="153">
        <v>293800</v>
      </c>
      <c r="O202" s="82"/>
      <c r="P202" s="82" t="s">
        <v>2</v>
      </c>
      <c r="Q202" s="82" t="s">
        <v>1178</v>
      </c>
      <c r="R202" s="317">
        <v>44986</v>
      </c>
      <c r="S202" s="82" t="s">
        <v>1197</v>
      </c>
      <c r="T202" s="82"/>
      <c r="U202" s="82" t="s">
        <v>1176</v>
      </c>
    </row>
    <row r="203" spans="1:21" ht="69" customHeight="1" x14ac:dyDescent="0.3">
      <c r="A203" s="82">
        <v>199</v>
      </c>
      <c r="B203" s="82" t="s">
        <v>747</v>
      </c>
      <c r="C203" s="82" t="s">
        <v>150</v>
      </c>
      <c r="D203" s="82" t="s">
        <v>1215</v>
      </c>
      <c r="E203" s="82" t="s">
        <v>749</v>
      </c>
      <c r="F203" s="267" t="s">
        <v>908</v>
      </c>
      <c r="G203" s="82" t="s">
        <v>1155</v>
      </c>
      <c r="H203" s="82">
        <v>1</v>
      </c>
      <c r="I203" s="153">
        <v>292500</v>
      </c>
      <c r="J203" s="153">
        <v>0</v>
      </c>
      <c r="K203" s="153">
        <v>293000</v>
      </c>
      <c r="L203" s="153">
        <v>293000</v>
      </c>
      <c r="M203" s="153">
        <v>0</v>
      </c>
      <c r="N203" s="153">
        <v>293000</v>
      </c>
      <c r="O203" s="82"/>
      <c r="P203" s="82" t="s">
        <v>2</v>
      </c>
      <c r="Q203" s="82" t="s">
        <v>1178</v>
      </c>
      <c r="R203" s="317">
        <v>44958</v>
      </c>
      <c r="S203" s="82" t="s">
        <v>1182</v>
      </c>
      <c r="T203" s="82"/>
      <c r="U203" s="82" t="s">
        <v>1176</v>
      </c>
    </row>
    <row r="204" spans="1:21" ht="69" customHeight="1" x14ac:dyDescent="0.3">
      <c r="A204" s="82">
        <v>200</v>
      </c>
      <c r="B204" s="156" t="s">
        <v>266</v>
      </c>
      <c r="C204" s="82" t="s">
        <v>675</v>
      </c>
      <c r="D204" s="82" t="s">
        <v>1226</v>
      </c>
      <c r="E204" s="82" t="s">
        <v>752</v>
      </c>
      <c r="F204" s="267" t="s">
        <v>911</v>
      </c>
      <c r="G204" s="82" t="s">
        <v>1156</v>
      </c>
      <c r="H204" s="82">
        <v>3</v>
      </c>
      <c r="I204" s="153">
        <v>256058.04557522124</v>
      </c>
      <c r="J204" s="153">
        <v>33287.545924778766</v>
      </c>
      <c r="K204" s="153">
        <v>290000</v>
      </c>
      <c r="L204" s="153">
        <v>257000</v>
      </c>
      <c r="M204" s="153">
        <v>33410</v>
      </c>
      <c r="N204" s="153">
        <v>290410</v>
      </c>
      <c r="O204" s="82"/>
      <c r="P204" s="82" t="s">
        <v>2</v>
      </c>
      <c r="Q204" s="82" t="s">
        <v>1178</v>
      </c>
      <c r="R204" s="317">
        <v>44986</v>
      </c>
      <c r="S204" s="82" t="s">
        <v>345</v>
      </c>
      <c r="T204" s="82"/>
      <c r="U204" s="82" t="s">
        <v>1176</v>
      </c>
    </row>
    <row r="205" spans="1:21" ht="69" customHeight="1" x14ac:dyDescent="0.3">
      <c r="A205" s="82">
        <v>201</v>
      </c>
      <c r="B205" s="82" t="s">
        <v>1319</v>
      </c>
      <c r="C205" s="82" t="s">
        <v>746</v>
      </c>
      <c r="D205" s="82" t="s">
        <v>1226</v>
      </c>
      <c r="E205" s="82" t="s">
        <v>1322</v>
      </c>
      <c r="F205" s="267" t="s">
        <v>912</v>
      </c>
      <c r="G205" s="82" t="s">
        <v>1157</v>
      </c>
      <c r="H205" s="82">
        <v>12</v>
      </c>
      <c r="I205" s="153">
        <v>249387.72</v>
      </c>
      <c r="J205" s="153">
        <v>32420.403600000001</v>
      </c>
      <c r="K205" s="153">
        <v>282000</v>
      </c>
      <c r="L205" s="153">
        <v>250000</v>
      </c>
      <c r="M205" s="153">
        <v>32500</v>
      </c>
      <c r="N205" s="153">
        <v>282500</v>
      </c>
      <c r="O205" s="82"/>
      <c r="P205" s="82" t="s">
        <v>2</v>
      </c>
      <c r="Q205" s="82" t="s">
        <v>1178</v>
      </c>
      <c r="R205" s="317">
        <v>44986</v>
      </c>
      <c r="S205" s="82" t="s">
        <v>345</v>
      </c>
      <c r="T205" s="82"/>
      <c r="U205" s="82" t="s">
        <v>1176</v>
      </c>
    </row>
    <row r="206" spans="1:21" ht="69" customHeight="1" x14ac:dyDescent="0.3">
      <c r="A206" s="82">
        <v>202</v>
      </c>
      <c r="B206" s="82" t="s">
        <v>1319</v>
      </c>
      <c r="C206" s="82" t="s">
        <v>746</v>
      </c>
      <c r="D206" s="82" t="s">
        <v>1226</v>
      </c>
      <c r="E206" s="82" t="s">
        <v>1322</v>
      </c>
      <c r="F206" s="267" t="s">
        <v>913</v>
      </c>
      <c r="G206" s="82" t="s">
        <v>1157</v>
      </c>
      <c r="H206" s="82">
        <v>12</v>
      </c>
      <c r="I206" s="153">
        <v>237522.12</v>
      </c>
      <c r="J206" s="153">
        <v>30877.875599999999</v>
      </c>
      <c r="K206" s="153">
        <v>269000</v>
      </c>
      <c r="L206" s="153">
        <v>238000</v>
      </c>
      <c r="M206" s="153">
        <v>30940</v>
      </c>
      <c r="N206" s="153">
        <v>268940</v>
      </c>
      <c r="O206" s="82"/>
      <c r="P206" s="82" t="s">
        <v>2</v>
      </c>
      <c r="Q206" s="82" t="s">
        <v>1178</v>
      </c>
      <c r="R206" s="317">
        <v>44986</v>
      </c>
      <c r="S206" s="82" t="s">
        <v>345</v>
      </c>
      <c r="T206" s="82"/>
      <c r="U206" s="82" t="s">
        <v>1176</v>
      </c>
    </row>
    <row r="207" spans="1:21" ht="69" customHeight="1" x14ac:dyDescent="0.3">
      <c r="A207" s="82">
        <v>203</v>
      </c>
      <c r="B207" s="82" t="s">
        <v>1319</v>
      </c>
      <c r="C207" s="82" t="s">
        <v>746</v>
      </c>
      <c r="D207" s="82" t="s">
        <v>1226</v>
      </c>
      <c r="E207" s="82" t="s">
        <v>1322</v>
      </c>
      <c r="F207" s="267" t="s">
        <v>914</v>
      </c>
      <c r="G207" s="82" t="s">
        <v>1157</v>
      </c>
      <c r="H207" s="82">
        <v>12</v>
      </c>
      <c r="I207" s="153">
        <v>228660</v>
      </c>
      <c r="J207" s="153">
        <v>29725.8</v>
      </c>
      <c r="K207" s="153">
        <v>259000</v>
      </c>
      <c r="L207" s="153">
        <v>229000</v>
      </c>
      <c r="M207" s="153">
        <v>29770</v>
      </c>
      <c r="N207" s="153">
        <v>258770</v>
      </c>
      <c r="O207" s="82"/>
      <c r="P207" s="82" t="s">
        <v>2</v>
      </c>
      <c r="Q207" s="82" t="s">
        <v>1178</v>
      </c>
      <c r="R207" s="317">
        <v>44986</v>
      </c>
      <c r="S207" s="82" t="s">
        <v>345</v>
      </c>
      <c r="T207" s="82"/>
      <c r="U207" s="82" t="s">
        <v>1176</v>
      </c>
    </row>
    <row r="208" spans="1:21" ht="69" customHeight="1" x14ac:dyDescent="0.3">
      <c r="A208" s="82">
        <v>204</v>
      </c>
      <c r="B208" s="156" t="s">
        <v>266</v>
      </c>
      <c r="C208" s="82" t="s">
        <v>675</v>
      </c>
      <c r="D208" s="82" t="s">
        <v>1232</v>
      </c>
      <c r="E208" s="82" t="s">
        <v>752</v>
      </c>
      <c r="F208" s="267" t="s">
        <v>915</v>
      </c>
      <c r="G208" s="82" t="s">
        <v>1158</v>
      </c>
      <c r="H208" s="82">
        <v>2</v>
      </c>
      <c r="I208" s="153">
        <v>253450</v>
      </c>
      <c r="J208" s="153">
        <v>0</v>
      </c>
      <c r="K208" s="153">
        <v>254000</v>
      </c>
      <c r="L208" s="153">
        <v>254000</v>
      </c>
      <c r="M208" s="153">
        <v>0</v>
      </c>
      <c r="N208" s="153">
        <v>254000</v>
      </c>
      <c r="O208" s="82"/>
      <c r="P208" s="82" t="s">
        <v>2</v>
      </c>
      <c r="Q208" s="82" t="s">
        <v>1178</v>
      </c>
      <c r="R208" s="317">
        <v>44958</v>
      </c>
      <c r="S208" s="82" t="s">
        <v>345</v>
      </c>
      <c r="T208" s="82"/>
      <c r="U208" s="82" t="s">
        <v>1176</v>
      </c>
    </row>
    <row r="209" spans="1:21" ht="69" customHeight="1" x14ac:dyDescent="0.3">
      <c r="A209" s="82">
        <v>205</v>
      </c>
      <c r="B209" s="156" t="s">
        <v>266</v>
      </c>
      <c r="C209" s="82" t="s">
        <v>675</v>
      </c>
      <c r="D209" s="82" t="s">
        <v>1223</v>
      </c>
      <c r="E209" s="82" t="s">
        <v>752</v>
      </c>
      <c r="F209" s="267" t="s">
        <v>916</v>
      </c>
      <c r="G209" s="82" t="s">
        <v>1154</v>
      </c>
      <c r="H209" s="82">
        <v>4</v>
      </c>
      <c r="I209" s="153">
        <v>208653.28</v>
      </c>
      <c r="J209" s="153">
        <v>27124.9264</v>
      </c>
      <c r="K209" s="153">
        <v>236000</v>
      </c>
      <c r="L209" s="153">
        <v>209000</v>
      </c>
      <c r="M209" s="153">
        <v>27170</v>
      </c>
      <c r="N209" s="153">
        <v>236170</v>
      </c>
      <c r="O209" s="82"/>
      <c r="P209" s="82" t="s">
        <v>2</v>
      </c>
      <c r="Q209" s="82" t="s">
        <v>1177</v>
      </c>
      <c r="R209" s="317">
        <v>44986</v>
      </c>
      <c r="S209" s="82" t="s">
        <v>1206</v>
      </c>
      <c r="T209" s="82"/>
      <c r="U209" s="82" t="s">
        <v>1176</v>
      </c>
    </row>
    <row r="210" spans="1:21" ht="69" customHeight="1" x14ac:dyDescent="0.3">
      <c r="A210" s="82">
        <v>206</v>
      </c>
      <c r="B210" s="82" t="s">
        <v>747</v>
      </c>
      <c r="C210" s="82" t="s">
        <v>150</v>
      </c>
      <c r="D210" s="82" t="s">
        <v>1215</v>
      </c>
      <c r="E210" s="82" t="s">
        <v>749</v>
      </c>
      <c r="F210" s="267" t="s">
        <v>917</v>
      </c>
      <c r="G210" s="82" t="s">
        <v>1159</v>
      </c>
      <c r="H210" s="82">
        <v>2</v>
      </c>
      <c r="I210" s="153">
        <v>219000</v>
      </c>
      <c r="J210" s="153">
        <v>0</v>
      </c>
      <c r="K210" s="153">
        <v>219000</v>
      </c>
      <c r="L210" s="153">
        <v>219000</v>
      </c>
      <c r="M210" s="153">
        <v>0</v>
      </c>
      <c r="N210" s="153">
        <v>219000</v>
      </c>
      <c r="O210" s="82"/>
      <c r="P210" s="82" t="s">
        <v>2</v>
      </c>
      <c r="Q210" s="82" t="s">
        <v>1178</v>
      </c>
      <c r="R210" s="317">
        <v>44958</v>
      </c>
      <c r="S210" s="82" t="s">
        <v>1182</v>
      </c>
      <c r="T210" s="82"/>
      <c r="U210" s="82" t="s">
        <v>1176</v>
      </c>
    </row>
    <row r="211" spans="1:21" ht="69" customHeight="1" x14ac:dyDescent="0.3">
      <c r="A211" s="82">
        <v>207</v>
      </c>
      <c r="B211" s="82" t="s">
        <v>1319</v>
      </c>
      <c r="C211" s="82" t="s">
        <v>746</v>
      </c>
      <c r="D211" s="82" t="s">
        <v>1226</v>
      </c>
      <c r="E211" s="82" t="s">
        <v>1322</v>
      </c>
      <c r="F211" s="267" t="s">
        <v>918</v>
      </c>
      <c r="G211" s="82" t="s">
        <v>1157</v>
      </c>
      <c r="H211" s="82">
        <v>12</v>
      </c>
      <c r="I211" s="153">
        <v>186388.8</v>
      </c>
      <c r="J211" s="153">
        <v>24230.543999999998</v>
      </c>
      <c r="K211" s="153">
        <v>211000</v>
      </c>
      <c r="L211" s="153">
        <v>187000</v>
      </c>
      <c r="M211" s="153">
        <v>24310</v>
      </c>
      <c r="N211" s="153">
        <v>211310</v>
      </c>
      <c r="O211" s="82"/>
      <c r="P211" s="82" t="s">
        <v>2</v>
      </c>
      <c r="Q211" s="82" t="s">
        <v>1178</v>
      </c>
      <c r="R211" s="317">
        <v>44986</v>
      </c>
      <c r="S211" s="82" t="s">
        <v>345</v>
      </c>
      <c r="T211" s="82"/>
      <c r="U211" s="82" t="s">
        <v>1176</v>
      </c>
    </row>
    <row r="212" spans="1:21" ht="69" customHeight="1" x14ac:dyDescent="0.3">
      <c r="A212" s="82">
        <v>208</v>
      </c>
      <c r="B212" s="82" t="s">
        <v>1319</v>
      </c>
      <c r="C212" s="82" t="s">
        <v>746</v>
      </c>
      <c r="D212" s="82" t="s">
        <v>1226</v>
      </c>
      <c r="E212" s="82" t="s">
        <v>1322</v>
      </c>
      <c r="F212" s="267" t="s">
        <v>919</v>
      </c>
      <c r="G212" s="82" t="s">
        <v>1157</v>
      </c>
      <c r="H212" s="82">
        <v>12</v>
      </c>
      <c r="I212" s="153">
        <v>185400</v>
      </c>
      <c r="J212" s="153">
        <v>24102</v>
      </c>
      <c r="K212" s="153">
        <v>210000</v>
      </c>
      <c r="L212" s="153">
        <v>186000</v>
      </c>
      <c r="M212" s="153">
        <v>24180</v>
      </c>
      <c r="N212" s="153">
        <v>210180</v>
      </c>
      <c r="O212" s="82"/>
      <c r="P212" s="82" t="s">
        <v>2</v>
      </c>
      <c r="Q212" s="82" t="s">
        <v>1178</v>
      </c>
      <c r="R212" s="317">
        <v>44986</v>
      </c>
      <c r="S212" s="82" t="s">
        <v>345</v>
      </c>
      <c r="T212" s="82"/>
      <c r="U212" s="82" t="s">
        <v>1176</v>
      </c>
    </row>
    <row r="213" spans="1:21" ht="69" customHeight="1" x14ac:dyDescent="0.3">
      <c r="A213" s="82">
        <v>209</v>
      </c>
      <c r="B213" s="156" t="s">
        <v>266</v>
      </c>
      <c r="C213" s="82" t="s">
        <v>675</v>
      </c>
      <c r="D213" s="82" t="s">
        <v>1219</v>
      </c>
      <c r="E213" s="82" t="s">
        <v>752</v>
      </c>
      <c r="F213" s="267" t="s">
        <v>920</v>
      </c>
      <c r="G213" s="82" t="s">
        <v>1160</v>
      </c>
      <c r="H213" s="82">
        <v>10</v>
      </c>
      <c r="I213" s="153">
        <v>205500</v>
      </c>
      <c r="J213" s="153">
        <v>0</v>
      </c>
      <c r="K213" s="153">
        <v>206000</v>
      </c>
      <c r="L213" s="153">
        <v>206000</v>
      </c>
      <c r="M213" s="153">
        <v>0</v>
      </c>
      <c r="N213" s="153">
        <v>206000</v>
      </c>
      <c r="O213" s="82"/>
      <c r="P213" s="82" t="s">
        <v>2</v>
      </c>
      <c r="Q213" s="82" t="s">
        <v>1178</v>
      </c>
      <c r="R213" s="317">
        <v>45078</v>
      </c>
      <c r="S213" s="82" t="s">
        <v>1189</v>
      </c>
      <c r="T213" s="82"/>
      <c r="U213" s="82" t="s">
        <v>1176</v>
      </c>
    </row>
    <row r="214" spans="1:21" ht="69" customHeight="1" x14ac:dyDescent="0.3">
      <c r="A214" s="82">
        <v>210</v>
      </c>
      <c r="B214" s="82" t="s">
        <v>747</v>
      </c>
      <c r="C214" s="82" t="s">
        <v>150</v>
      </c>
      <c r="D214" s="82" t="s">
        <v>1226</v>
      </c>
      <c r="E214" s="82" t="s">
        <v>749</v>
      </c>
      <c r="F214" s="267" t="s">
        <v>921</v>
      </c>
      <c r="G214" s="82" t="s">
        <v>1161</v>
      </c>
      <c r="H214" s="82">
        <v>1</v>
      </c>
      <c r="I214" s="153">
        <v>163852</v>
      </c>
      <c r="J214" s="153">
        <v>0</v>
      </c>
      <c r="K214" s="153">
        <v>164000</v>
      </c>
      <c r="L214" s="153">
        <v>164000</v>
      </c>
      <c r="M214" s="153">
        <v>0</v>
      </c>
      <c r="N214" s="153">
        <v>164000</v>
      </c>
      <c r="O214" s="82"/>
      <c r="P214" s="82" t="s">
        <v>2</v>
      </c>
      <c r="Q214" s="82" t="s">
        <v>1178</v>
      </c>
      <c r="R214" s="317">
        <v>44986</v>
      </c>
      <c r="S214" s="82" t="s">
        <v>345</v>
      </c>
      <c r="T214" s="82"/>
      <c r="U214" s="82" t="s">
        <v>1176</v>
      </c>
    </row>
    <row r="215" spans="1:21" ht="69" customHeight="1" x14ac:dyDescent="0.3">
      <c r="A215" s="82">
        <v>211</v>
      </c>
      <c r="B215" s="82" t="s">
        <v>1319</v>
      </c>
      <c r="C215" s="82" t="s">
        <v>746</v>
      </c>
      <c r="D215" s="82" t="s">
        <v>1226</v>
      </c>
      <c r="E215" s="82" t="s">
        <v>1322</v>
      </c>
      <c r="F215" s="267" t="s">
        <v>922</v>
      </c>
      <c r="G215" s="82" t="s">
        <v>1162</v>
      </c>
      <c r="H215" s="82">
        <v>8</v>
      </c>
      <c r="I215" s="153">
        <v>140080</v>
      </c>
      <c r="J215" s="153">
        <v>18210.400000000001</v>
      </c>
      <c r="K215" s="153">
        <v>159000</v>
      </c>
      <c r="L215" s="153">
        <v>141000</v>
      </c>
      <c r="M215" s="153">
        <v>18330</v>
      </c>
      <c r="N215" s="153">
        <v>159330</v>
      </c>
      <c r="O215" s="82"/>
      <c r="P215" s="82" t="s">
        <v>2</v>
      </c>
      <c r="Q215" s="82" t="s">
        <v>1178</v>
      </c>
      <c r="R215" s="317">
        <v>44986</v>
      </c>
      <c r="S215" s="82" t="s">
        <v>345</v>
      </c>
      <c r="T215" s="82"/>
      <c r="U215" s="82" t="s">
        <v>1176</v>
      </c>
    </row>
    <row r="216" spans="1:21" ht="69" customHeight="1" x14ac:dyDescent="0.3">
      <c r="A216" s="82">
        <v>212</v>
      </c>
      <c r="B216" s="82" t="s">
        <v>1319</v>
      </c>
      <c r="C216" s="82" t="s">
        <v>746</v>
      </c>
      <c r="D216" s="82" t="s">
        <v>1226</v>
      </c>
      <c r="E216" s="82" t="s">
        <v>1322</v>
      </c>
      <c r="F216" s="267" t="s">
        <v>923</v>
      </c>
      <c r="G216" s="82" t="s">
        <v>1157</v>
      </c>
      <c r="H216" s="82">
        <v>12</v>
      </c>
      <c r="I216" s="153">
        <v>136244.28</v>
      </c>
      <c r="J216" s="153">
        <v>17711.756400000002</v>
      </c>
      <c r="K216" s="153">
        <v>154000</v>
      </c>
      <c r="L216" s="153">
        <v>137000</v>
      </c>
      <c r="M216" s="153">
        <v>17810</v>
      </c>
      <c r="N216" s="153">
        <v>154810</v>
      </c>
      <c r="O216" s="82"/>
      <c r="P216" s="82" t="s">
        <v>2</v>
      </c>
      <c r="Q216" s="82" t="s">
        <v>1178</v>
      </c>
      <c r="R216" s="317">
        <v>44986</v>
      </c>
      <c r="S216" s="82" t="s">
        <v>345</v>
      </c>
      <c r="T216" s="82"/>
      <c r="U216" s="82" t="s">
        <v>1176</v>
      </c>
    </row>
    <row r="217" spans="1:21" ht="69" customHeight="1" x14ac:dyDescent="0.3">
      <c r="A217" s="82">
        <v>213</v>
      </c>
      <c r="B217" s="82" t="s">
        <v>380</v>
      </c>
      <c r="C217" s="82" t="s">
        <v>1320</v>
      </c>
      <c r="D217" s="82" t="s">
        <v>1215</v>
      </c>
      <c r="E217" s="82" t="s">
        <v>754</v>
      </c>
      <c r="F217" s="267" t="s">
        <v>924</v>
      </c>
      <c r="G217" s="82" t="s">
        <v>1163</v>
      </c>
      <c r="H217" s="82">
        <v>1</v>
      </c>
      <c r="I217" s="153">
        <v>112833.2</v>
      </c>
      <c r="J217" s="153">
        <v>14668.316000000001</v>
      </c>
      <c r="K217" s="153">
        <v>128000</v>
      </c>
      <c r="L217" s="153">
        <v>113000</v>
      </c>
      <c r="M217" s="153">
        <v>14690</v>
      </c>
      <c r="N217" s="153">
        <v>127690</v>
      </c>
      <c r="O217" s="82"/>
      <c r="P217" s="82" t="s">
        <v>2</v>
      </c>
      <c r="Q217" s="82" t="s">
        <v>1177</v>
      </c>
      <c r="R217" s="317">
        <v>44927</v>
      </c>
      <c r="S217" s="82" t="s">
        <v>1182</v>
      </c>
      <c r="T217" s="82"/>
      <c r="U217" s="82" t="s">
        <v>1176</v>
      </c>
    </row>
    <row r="218" spans="1:21" ht="69" customHeight="1" x14ac:dyDescent="0.3">
      <c r="A218" s="82">
        <v>214</v>
      </c>
      <c r="B218" s="156" t="s">
        <v>266</v>
      </c>
      <c r="C218" s="82" t="s">
        <v>675</v>
      </c>
      <c r="D218" s="82" t="s">
        <v>1232</v>
      </c>
      <c r="E218" s="82" t="s">
        <v>752</v>
      </c>
      <c r="F218" s="267" t="s">
        <v>925</v>
      </c>
      <c r="G218" s="82" t="s">
        <v>1164</v>
      </c>
      <c r="H218" s="82">
        <v>3</v>
      </c>
      <c r="I218" s="153">
        <v>107223</v>
      </c>
      <c r="J218" s="153">
        <v>13938.99</v>
      </c>
      <c r="K218" s="153">
        <v>122000</v>
      </c>
      <c r="L218" s="153">
        <v>108000</v>
      </c>
      <c r="M218" s="153">
        <v>14040</v>
      </c>
      <c r="N218" s="153">
        <v>122040</v>
      </c>
      <c r="O218" s="82"/>
      <c r="P218" s="82" t="s">
        <v>2</v>
      </c>
      <c r="Q218" s="82" t="s">
        <v>1178</v>
      </c>
      <c r="R218" s="317">
        <v>45047</v>
      </c>
      <c r="S218" s="82" t="s">
        <v>1210</v>
      </c>
      <c r="T218" s="82"/>
      <c r="U218" s="82" t="s">
        <v>1176</v>
      </c>
    </row>
    <row r="219" spans="1:21" ht="69" customHeight="1" x14ac:dyDescent="0.3">
      <c r="A219" s="82">
        <v>215</v>
      </c>
      <c r="B219" s="156" t="s">
        <v>266</v>
      </c>
      <c r="C219" s="82" t="s">
        <v>675</v>
      </c>
      <c r="D219" s="82" t="s">
        <v>1217</v>
      </c>
      <c r="E219" s="82" t="s">
        <v>752</v>
      </c>
      <c r="F219" s="267" t="s">
        <v>926</v>
      </c>
      <c r="G219" s="82" t="s">
        <v>1165</v>
      </c>
      <c r="H219" s="82">
        <v>2</v>
      </c>
      <c r="I219" s="153">
        <v>107051.8</v>
      </c>
      <c r="J219" s="153">
        <v>13916.734</v>
      </c>
      <c r="K219" s="153">
        <v>121000</v>
      </c>
      <c r="L219" s="153">
        <v>108000</v>
      </c>
      <c r="M219" s="153">
        <v>14040</v>
      </c>
      <c r="N219" s="153">
        <v>122040</v>
      </c>
      <c r="O219" s="82"/>
      <c r="P219" s="82" t="s">
        <v>2</v>
      </c>
      <c r="Q219" s="82" t="s">
        <v>1178</v>
      </c>
      <c r="R219" s="317">
        <v>44986</v>
      </c>
      <c r="S219" s="82" t="s">
        <v>1209</v>
      </c>
      <c r="T219" s="82"/>
      <c r="U219" s="82" t="s">
        <v>1176</v>
      </c>
    </row>
    <row r="220" spans="1:21" ht="69" customHeight="1" x14ac:dyDescent="0.3">
      <c r="A220" s="82">
        <v>216</v>
      </c>
      <c r="B220" s="156" t="s">
        <v>266</v>
      </c>
      <c r="C220" s="82" t="s">
        <v>675</v>
      </c>
      <c r="D220" s="82" t="s">
        <v>1223</v>
      </c>
      <c r="E220" s="82" t="s">
        <v>752</v>
      </c>
      <c r="F220" s="267" t="s">
        <v>927</v>
      </c>
      <c r="G220" s="82" t="s">
        <v>1130</v>
      </c>
      <c r="H220" s="82">
        <v>768</v>
      </c>
      <c r="I220" s="153">
        <v>105058.0224</v>
      </c>
      <c r="J220" s="153">
        <v>13657.542912000001</v>
      </c>
      <c r="K220" s="153">
        <v>119000</v>
      </c>
      <c r="L220" s="153">
        <v>106000</v>
      </c>
      <c r="M220" s="153">
        <v>13780</v>
      </c>
      <c r="N220" s="153">
        <v>119780</v>
      </c>
      <c r="O220" s="82"/>
      <c r="P220" s="82" t="s">
        <v>2</v>
      </c>
      <c r="Q220" s="82" t="s">
        <v>1177</v>
      </c>
      <c r="R220" s="317">
        <v>44986</v>
      </c>
      <c r="S220" s="82" t="s">
        <v>1197</v>
      </c>
      <c r="T220" s="82"/>
      <c r="U220" s="82" t="s">
        <v>1176</v>
      </c>
    </row>
    <row r="221" spans="1:21" ht="69" customHeight="1" x14ac:dyDescent="0.3">
      <c r="A221" s="82">
        <v>217</v>
      </c>
      <c r="B221" s="156" t="s">
        <v>266</v>
      </c>
      <c r="C221" s="82" t="s">
        <v>675</v>
      </c>
      <c r="D221" s="82" t="s">
        <v>1226</v>
      </c>
      <c r="E221" s="82" t="s">
        <v>752</v>
      </c>
      <c r="F221" s="267" t="s">
        <v>928</v>
      </c>
      <c r="G221" s="82" t="s">
        <v>1166</v>
      </c>
      <c r="H221" s="82">
        <v>12</v>
      </c>
      <c r="I221" s="153">
        <v>97359.72</v>
      </c>
      <c r="J221" s="153">
        <v>12656.7636</v>
      </c>
      <c r="K221" s="153">
        <v>111000</v>
      </c>
      <c r="L221" s="153">
        <v>98000</v>
      </c>
      <c r="M221" s="153">
        <v>12740</v>
      </c>
      <c r="N221" s="153">
        <v>110740</v>
      </c>
      <c r="O221" s="82"/>
      <c r="P221" s="82" t="s">
        <v>2</v>
      </c>
      <c r="Q221" s="82" t="s">
        <v>1178</v>
      </c>
      <c r="R221" s="317">
        <v>44986</v>
      </c>
      <c r="S221" s="82" t="s">
        <v>345</v>
      </c>
      <c r="T221" s="82"/>
      <c r="U221" s="82" t="s">
        <v>1176</v>
      </c>
    </row>
    <row r="222" spans="1:21" ht="69" customHeight="1" x14ac:dyDescent="0.3">
      <c r="A222" s="82">
        <v>218</v>
      </c>
      <c r="B222" s="156" t="s">
        <v>266</v>
      </c>
      <c r="C222" s="82" t="s">
        <v>675</v>
      </c>
      <c r="D222" s="82" t="s">
        <v>1223</v>
      </c>
      <c r="E222" s="82" t="s">
        <v>752</v>
      </c>
      <c r="F222" s="267" t="s">
        <v>929</v>
      </c>
      <c r="G222" s="82" t="s">
        <v>1130</v>
      </c>
      <c r="H222" s="82">
        <v>500</v>
      </c>
      <c r="I222" s="153">
        <v>94451</v>
      </c>
      <c r="J222" s="153">
        <v>12278.630000000001</v>
      </c>
      <c r="K222" s="153">
        <v>107000</v>
      </c>
      <c r="L222" s="153">
        <v>95000</v>
      </c>
      <c r="M222" s="153">
        <v>12350</v>
      </c>
      <c r="N222" s="153">
        <v>107350</v>
      </c>
      <c r="O222" s="82"/>
      <c r="P222" s="82" t="s">
        <v>2</v>
      </c>
      <c r="Q222" s="82" t="s">
        <v>1177</v>
      </c>
      <c r="R222" s="317">
        <v>44986</v>
      </c>
      <c r="S222" s="82" t="s">
        <v>1197</v>
      </c>
      <c r="T222" s="82"/>
      <c r="U222" s="82" t="s">
        <v>1176</v>
      </c>
    </row>
    <row r="223" spans="1:21" ht="69" customHeight="1" x14ac:dyDescent="0.3">
      <c r="A223" s="82">
        <v>219</v>
      </c>
      <c r="B223" s="82" t="s">
        <v>1319</v>
      </c>
      <c r="C223" s="82" t="s">
        <v>746</v>
      </c>
      <c r="D223" s="82" t="s">
        <v>1226</v>
      </c>
      <c r="E223" s="82" t="s">
        <v>1322</v>
      </c>
      <c r="F223" s="267" t="s">
        <v>930</v>
      </c>
      <c r="G223" s="82" t="s">
        <v>1145</v>
      </c>
      <c r="H223" s="82">
        <v>2</v>
      </c>
      <c r="I223" s="153">
        <v>82400</v>
      </c>
      <c r="J223" s="153">
        <v>10712</v>
      </c>
      <c r="K223" s="153">
        <v>94000</v>
      </c>
      <c r="L223" s="153">
        <v>83000</v>
      </c>
      <c r="M223" s="153">
        <v>10790</v>
      </c>
      <c r="N223" s="153">
        <v>93790</v>
      </c>
      <c r="O223" s="82"/>
      <c r="P223" s="82" t="s">
        <v>2</v>
      </c>
      <c r="Q223" s="82" t="s">
        <v>1178</v>
      </c>
      <c r="R223" s="317">
        <v>44986</v>
      </c>
      <c r="S223" s="82" t="s">
        <v>345</v>
      </c>
      <c r="T223" s="82"/>
      <c r="U223" s="82" t="s">
        <v>1176</v>
      </c>
    </row>
    <row r="224" spans="1:21" ht="69" customHeight="1" x14ac:dyDescent="0.3">
      <c r="A224" s="82">
        <v>220</v>
      </c>
      <c r="B224" s="82" t="s">
        <v>1319</v>
      </c>
      <c r="C224" s="82" t="s">
        <v>746</v>
      </c>
      <c r="D224" s="82" t="s">
        <v>1226</v>
      </c>
      <c r="E224" s="82" t="s">
        <v>1322</v>
      </c>
      <c r="F224" s="267" t="s">
        <v>931</v>
      </c>
      <c r="G224" s="82" t="s">
        <v>1162</v>
      </c>
      <c r="H224" s="82">
        <v>8</v>
      </c>
      <c r="I224" s="153">
        <v>82200</v>
      </c>
      <c r="J224" s="153">
        <v>10686</v>
      </c>
      <c r="K224" s="153">
        <v>93000</v>
      </c>
      <c r="L224" s="153">
        <v>83000</v>
      </c>
      <c r="M224" s="153">
        <v>10790</v>
      </c>
      <c r="N224" s="153">
        <v>93790</v>
      </c>
      <c r="O224" s="82"/>
      <c r="P224" s="82" t="s">
        <v>2</v>
      </c>
      <c r="Q224" s="82" t="s">
        <v>1178</v>
      </c>
      <c r="R224" s="317">
        <v>44986</v>
      </c>
      <c r="S224" s="82" t="s">
        <v>345</v>
      </c>
      <c r="T224" s="82"/>
      <c r="U224" s="82" t="s">
        <v>1176</v>
      </c>
    </row>
    <row r="225" spans="1:21" ht="69" customHeight="1" x14ac:dyDescent="0.3">
      <c r="A225" s="82">
        <v>221</v>
      </c>
      <c r="B225" s="156" t="s">
        <v>266</v>
      </c>
      <c r="C225" s="82" t="s">
        <v>675</v>
      </c>
      <c r="D225" s="82" t="s">
        <v>1223</v>
      </c>
      <c r="E225" s="82" t="s">
        <v>752</v>
      </c>
      <c r="F225" s="267" t="s">
        <v>932</v>
      </c>
      <c r="G225" s="82" t="s">
        <v>1130</v>
      </c>
      <c r="H225" s="82">
        <v>3</v>
      </c>
      <c r="I225" s="153">
        <v>80340</v>
      </c>
      <c r="J225" s="153">
        <v>10444.200000000001</v>
      </c>
      <c r="K225" s="153">
        <v>91000</v>
      </c>
      <c r="L225" s="153">
        <v>81000</v>
      </c>
      <c r="M225" s="153">
        <v>10530</v>
      </c>
      <c r="N225" s="153">
        <v>91530</v>
      </c>
      <c r="O225" s="82"/>
      <c r="P225" s="82" t="s">
        <v>2</v>
      </c>
      <c r="Q225" s="82" t="s">
        <v>1178</v>
      </c>
      <c r="R225" s="317">
        <v>44986</v>
      </c>
      <c r="S225" s="82" t="s">
        <v>1197</v>
      </c>
      <c r="T225" s="82"/>
      <c r="U225" s="82" t="s">
        <v>1176</v>
      </c>
    </row>
    <row r="226" spans="1:21" ht="69" customHeight="1" x14ac:dyDescent="0.3">
      <c r="A226" s="82">
        <v>222</v>
      </c>
      <c r="B226" s="156" t="s">
        <v>266</v>
      </c>
      <c r="C226" s="82" t="s">
        <v>675</v>
      </c>
      <c r="D226" s="82" t="s">
        <v>1223</v>
      </c>
      <c r="E226" s="82" t="s">
        <v>752</v>
      </c>
      <c r="F226" s="267" t="s">
        <v>933</v>
      </c>
      <c r="G226" s="82" t="s">
        <v>1130</v>
      </c>
      <c r="H226" s="82">
        <v>3</v>
      </c>
      <c r="I226" s="153">
        <v>80340</v>
      </c>
      <c r="J226" s="153">
        <v>10444.200000000001</v>
      </c>
      <c r="K226" s="153">
        <v>91000</v>
      </c>
      <c r="L226" s="153">
        <v>81000</v>
      </c>
      <c r="M226" s="153">
        <v>10530</v>
      </c>
      <c r="N226" s="153">
        <v>91530</v>
      </c>
      <c r="O226" s="82"/>
      <c r="P226" s="82" t="s">
        <v>2</v>
      </c>
      <c r="Q226" s="82" t="s">
        <v>1178</v>
      </c>
      <c r="R226" s="317">
        <v>44986</v>
      </c>
      <c r="S226" s="82" t="s">
        <v>1197</v>
      </c>
      <c r="T226" s="82"/>
      <c r="U226" s="82" t="s">
        <v>1176</v>
      </c>
    </row>
    <row r="227" spans="1:21" ht="69" customHeight="1" x14ac:dyDescent="0.3">
      <c r="A227" s="82">
        <v>223</v>
      </c>
      <c r="B227" s="156" t="s">
        <v>266</v>
      </c>
      <c r="C227" s="82" t="s">
        <v>675</v>
      </c>
      <c r="D227" s="82" t="s">
        <v>1223</v>
      </c>
      <c r="E227" s="82" t="s">
        <v>752</v>
      </c>
      <c r="F227" s="267" t="s">
        <v>934</v>
      </c>
      <c r="G227" s="82" t="s">
        <v>1130</v>
      </c>
      <c r="H227" s="82">
        <v>6</v>
      </c>
      <c r="I227" s="153">
        <v>74160</v>
      </c>
      <c r="J227" s="153">
        <v>9640.8000000000011</v>
      </c>
      <c r="K227" s="153">
        <v>84000</v>
      </c>
      <c r="L227" s="153">
        <v>75000</v>
      </c>
      <c r="M227" s="153">
        <v>9750</v>
      </c>
      <c r="N227" s="153">
        <v>84750</v>
      </c>
      <c r="O227" s="82"/>
      <c r="P227" s="82" t="s">
        <v>2</v>
      </c>
      <c r="Q227" s="82" t="s">
        <v>1178</v>
      </c>
      <c r="R227" s="317">
        <v>44986</v>
      </c>
      <c r="S227" s="82" t="s">
        <v>1197</v>
      </c>
      <c r="T227" s="82"/>
      <c r="U227" s="82" t="s">
        <v>1176</v>
      </c>
    </row>
    <row r="228" spans="1:21" ht="69" customHeight="1" x14ac:dyDescent="0.3">
      <c r="A228" s="82">
        <v>224</v>
      </c>
      <c r="B228" s="156" t="s">
        <v>266</v>
      </c>
      <c r="C228" s="82" t="s">
        <v>675</v>
      </c>
      <c r="D228" s="82" t="s">
        <v>1223</v>
      </c>
      <c r="E228" s="82" t="s">
        <v>752</v>
      </c>
      <c r="F228" s="267" t="s">
        <v>935</v>
      </c>
      <c r="G228" s="82" t="s">
        <v>1130</v>
      </c>
      <c r="H228" s="82">
        <v>3</v>
      </c>
      <c r="I228" s="153">
        <v>67980</v>
      </c>
      <c r="J228" s="153">
        <v>8837.4</v>
      </c>
      <c r="K228" s="153">
        <v>77000</v>
      </c>
      <c r="L228" s="153">
        <v>68000</v>
      </c>
      <c r="M228" s="153">
        <v>8840</v>
      </c>
      <c r="N228" s="153">
        <v>76840</v>
      </c>
      <c r="O228" s="82"/>
      <c r="P228" s="82" t="s">
        <v>2</v>
      </c>
      <c r="Q228" s="82" t="s">
        <v>1178</v>
      </c>
      <c r="R228" s="317">
        <v>44986</v>
      </c>
      <c r="S228" s="82" t="s">
        <v>1197</v>
      </c>
      <c r="T228" s="82"/>
      <c r="U228" s="82" t="s">
        <v>1176</v>
      </c>
    </row>
    <row r="229" spans="1:21" ht="69" customHeight="1" x14ac:dyDescent="0.3">
      <c r="A229" s="82">
        <v>225</v>
      </c>
      <c r="B229" s="82" t="s">
        <v>1319</v>
      </c>
      <c r="C229" s="82" t="s">
        <v>746</v>
      </c>
      <c r="D229" s="82" t="s">
        <v>1226</v>
      </c>
      <c r="E229" s="82" t="s">
        <v>1322</v>
      </c>
      <c r="F229" s="267" t="s">
        <v>936</v>
      </c>
      <c r="G229" s="82" t="s">
        <v>1167</v>
      </c>
      <c r="H229" s="82">
        <v>2</v>
      </c>
      <c r="I229" s="153">
        <v>67980</v>
      </c>
      <c r="J229" s="153">
        <v>8837.4</v>
      </c>
      <c r="K229" s="153">
        <v>77000</v>
      </c>
      <c r="L229" s="153">
        <v>68000</v>
      </c>
      <c r="M229" s="153">
        <v>8840</v>
      </c>
      <c r="N229" s="153">
        <v>76840</v>
      </c>
      <c r="O229" s="82"/>
      <c r="P229" s="82" t="s">
        <v>2</v>
      </c>
      <c r="Q229" s="82" t="s">
        <v>1178</v>
      </c>
      <c r="R229" s="317">
        <v>44986</v>
      </c>
      <c r="S229" s="82" t="s">
        <v>345</v>
      </c>
      <c r="T229" s="82"/>
      <c r="U229" s="82" t="s">
        <v>1176</v>
      </c>
    </row>
    <row r="230" spans="1:21" ht="69" customHeight="1" x14ac:dyDescent="0.3">
      <c r="A230" s="82">
        <v>226</v>
      </c>
      <c r="B230" s="82" t="s">
        <v>1319</v>
      </c>
      <c r="C230" s="82" t="s">
        <v>746</v>
      </c>
      <c r="D230" s="82" t="s">
        <v>1226</v>
      </c>
      <c r="E230" s="82" t="s">
        <v>1322</v>
      </c>
      <c r="F230" s="267" t="s">
        <v>937</v>
      </c>
      <c r="G230" s="82" t="s">
        <v>1162</v>
      </c>
      <c r="H230" s="82">
        <v>8</v>
      </c>
      <c r="I230" s="153">
        <v>63448</v>
      </c>
      <c r="J230" s="153">
        <v>8248.24</v>
      </c>
      <c r="K230" s="153">
        <v>72000</v>
      </c>
      <c r="L230" s="153">
        <v>64000</v>
      </c>
      <c r="M230" s="153">
        <v>8320</v>
      </c>
      <c r="N230" s="153">
        <v>72320</v>
      </c>
      <c r="O230" s="82"/>
      <c r="P230" s="82" t="s">
        <v>2</v>
      </c>
      <c r="Q230" s="82" t="s">
        <v>1178</v>
      </c>
      <c r="R230" s="317">
        <v>44986</v>
      </c>
      <c r="S230" s="82" t="s">
        <v>345</v>
      </c>
      <c r="T230" s="82"/>
      <c r="U230" s="82" t="s">
        <v>1176</v>
      </c>
    </row>
    <row r="231" spans="1:21" ht="69" customHeight="1" x14ac:dyDescent="0.3">
      <c r="A231" s="82">
        <v>227</v>
      </c>
      <c r="B231" s="156" t="s">
        <v>266</v>
      </c>
      <c r="C231" s="82" t="s">
        <v>675</v>
      </c>
      <c r="D231" s="82" t="s">
        <v>1232</v>
      </c>
      <c r="E231" s="82" t="s">
        <v>752</v>
      </c>
      <c r="F231" s="267" t="s">
        <v>938</v>
      </c>
      <c r="G231" s="82" t="s">
        <v>1168</v>
      </c>
      <c r="H231" s="82">
        <v>36</v>
      </c>
      <c r="I231" s="153">
        <v>60180.84</v>
      </c>
      <c r="J231" s="153">
        <v>7823.5091999999995</v>
      </c>
      <c r="K231" s="153">
        <v>69000</v>
      </c>
      <c r="L231" s="153">
        <v>61000</v>
      </c>
      <c r="M231" s="153">
        <v>7930</v>
      </c>
      <c r="N231" s="153">
        <v>68930</v>
      </c>
      <c r="O231" s="82"/>
      <c r="P231" s="82" t="s">
        <v>2</v>
      </c>
      <c r="Q231" s="82" t="s">
        <v>1178</v>
      </c>
      <c r="R231" s="317">
        <v>45078</v>
      </c>
      <c r="S231" s="82" t="s">
        <v>1211</v>
      </c>
      <c r="T231" s="82"/>
      <c r="U231" s="82" t="s">
        <v>1176</v>
      </c>
    </row>
    <row r="232" spans="1:21" ht="69" customHeight="1" x14ac:dyDescent="0.3">
      <c r="A232" s="82">
        <v>228</v>
      </c>
      <c r="B232" s="82" t="s">
        <v>1319</v>
      </c>
      <c r="C232" s="82" t="s">
        <v>746</v>
      </c>
      <c r="D232" s="82" t="s">
        <v>1226</v>
      </c>
      <c r="E232" s="82" t="s">
        <v>1322</v>
      </c>
      <c r="F232" s="267" t="s">
        <v>939</v>
      </c>
      <c r="G232" s="82" t="s">
        <v>1167</v>
      </c>
      <c r="H232" s="82">
        <v>1</v>
      </c>
      <c r="I232" s="153">
        <v>59247.783600000002</v>
      </c>
      <c r="J232" s="153">
        <v>7702.2118680000003</v>
      </c>
      <c r="K232" s="153">
        <v>67000</v>
      </c>
      <c r="L232" s="153">
        <v>60000</v>
      </c>
      <c r="M232" s="153">
        <v>7800</v>
      </c>
      <c r="N232" s="153">
        <v>67800</v>
      </c>
      <c r="O232" s="82"/>
      <c r="P232" s="82" t="s">
        <v>2</v>
      </c>
      <c r="Q232" s="82" t="s">
        <v>1178</v>
      </c>
      <c r="R232" s="317">
        <v>44986</v>
      </c>
      <c r="S232" s="82" t="s">
        <v>345</v>
      </c>
      <c r="T232" s="82"/>
      <c r="U232" s="82" t="s">
        <v>1176</v>
      </c>
    </row>
    <row r="233" spans="1:21" ht="69" customHeight="1" x14ac:dyDescent="0.3">
      <c r="A233" s="82">
        <v>229</v>
      </c>
      <c r="B233" s="156" t="s">
        <v>266</v>
      </c>
      <c r="C233" s="82" t="s">
        <v>675</v>
      </c>
      <c r="D233" s="82" t="s">
        <v>1223</v>
      </c>
      <c r="E233" s="82" t="s">
        <v>752</v>
      </c>
      <c r="F233" s="267" t="s">
        <v>940</v>
      </c>
      <c r="G233" s="82" t="s">
        <v>1130</v>
      </c>
      <c r="H233" s="82">
        <v>1</v>
      </c>
      <c r="I233" s="153">
        <v>57680</v>
      </c>
      <c r="J233" s="153">
        <v>7498.4000000000005</v>
      </c>
      <c r="K233" s="153">
        <v>66000</v>
      </c>
      <c r="L233" s="153">
        <v>58000</v>
      </c>
      <c r="M233" s="153">
        <v>7540</v>
      </c>
      <c r="N233" s="153">
        <v>65540</v>
      </c>
      <c r="O233" s="82"/>
      <c r="P233" s="82" t="s">
        <v>2</v>
      </c>
      <c r="Q233" s="82" t="s">
        <v>1178</v>
      </c>
      <c r="R233" s="317">
        <v>44986</v>
      </c>
      <c r="S233" s="82" t="s">
        <v>1197</v>
      </c>
      <c r="T233" s="82"/>
      <c r="U233" s="82" t="s">
        <v>1176</v>
      </c>
    </row>
    <row r="234" spans="1:21" ht="69" customHeight="1" x14ac:dyDescent="0.3">
      <c r="A234" s="82">
        <v>230</v>
      </c>
      <c r="B234" s="82" t="s">
        <v>1319</v>
      </c>
      <c r="C234" s="82" t="s">
        <v>746</v>
      </c>
      <c r="D234" s="82" t="s">
        <v>1226</v>
      </c>
      <c r="E234" s="82" t="s">
        <v>1322</v>
      </c>
      <c r="F234" s="267" t="s">
        <v>941</v>
      </c>
      <c r="G234" s="82" t="s">
        <v>1162</v>
      </c>
      <c r="H234" s="82">
        <v>8</v>
      </c>
      <c r="I234" s="153">
        <v>57814.000000000007</v>
      </c>
      <c r="J234" s="153">
        <v>7515.8200000000015</v>
      </c>
      <c r="K234" s="153">
        <v>66000</v>
      </c>
      <c r="L234" s="153">
        <v>58000</v>
      </c>
      <c r="M234" s="153">
        <v>7540</v>
      </c>
      <c r="N234" s="153">
        <v>65540</v>
      </c>
      <c r="O234" s="82"/>
      <c r="P234" s="82" t="s">
        <v>2</v>
      </c>
      <c r="Q234" s="82" t="s">
        <v>1178</v>
      </c>
      <c r="R234" s="317">
        <v>44986</v>
      </c>
      <c r="S234" s="82" t="s">
        <v>345</v>
      </c>
      <c r="T234" s="82"/>
      <c r="U234" s="82" t="s">
        <v>1176</v>
      </c>
    </row>
    <row r="235" spans="1:21" ht="69" customHeight="1" x14ac:dyDescent="0.3">
      <c r="A235" s="82">
        <v>231</v>
      </c>
      <c r="B235" s="82" t="s">
        <v>1319</v>
      </c>
      <c r="C235" s="82" t="s">
        <v>746</v>
      </c>
      <c r="D235" s="82" t="s">
        <v>1226</v>
      </c>
      <c r="E235" s="82" t="s">
        <v>1322</v>
      </c>
      <c r="F235" s="267" t="s">
        <v>942</v>
      </c>
      <c r="G235" s="82" t="s">
        <v>1162</v>
      </c>
      <c r="H235" s="82">
        <v>36</v>
      </c>
      <c r="I235" s="153">
        <v>56717.999999999993</v>
      </c>
      <c r="J235" s="153">
        <v>7373.3399999999992</v>
      </c>
      <c r="K235" s="153">
        <v>65000</v>
      </c>
      <c r="L235" s="153">
        <v>57000</v>
      </c>
      <c r="M235" s="153">
        <v>7410</v>
      </c>
      <c r="N235" s="153">
        <v>64410</v>
      </c>
      <c r="O235" s="82"/>
      <c r="P235" s="82" t="s">
        <v>2</v>
      </c>
      <c r="Q235" s="82" t="s">
        <v>1178</v>
      </c>
      <c r="R235" s="317">
        <v>44986</v>
      </c>
      <c r="S235" s="82" t="s">
        <v>345</v>
      </c>
      <c r="T235" s="82"/>
      <c r="U235" s="82" t="s">
        <v>1176</v>
      </c>
    </row>
    <row r="236" spans="1:21" ht="69" customHeight="1" x14ac:dyDescent="0.3">
      <c r="A236" s="82">
        <v>232</v>
      </c>
      <c r="B236" s="82" t="s">
        <v>1319</v>
      </c>
      <c r="C236" s="82" t="s">
        <v>746</v>
      </c>
      <c r="D236" s="82" t="s">
        <v>1226</v>
      </c>
      <c r="E236" s="82" t="s">
        <v>1322</v>
      </c>
      <c r="F236" s="267" t="s">
        <v>943</v>
      </c>
      <c r="G236" s="82" t="s">
        <v>1162</v>
      </c>
      <c r="H236" s="82">
        <v>8</v>
      </c>
      <c r="I236" s="153">
        <v>53560</v>
      </c>
      <c r="J236" s="153">
        <v>6962.8</v>
      </c>
      <c r="K236" s="153">
        <v>61000</v>
      </c>
      <c r="L236" s="153">
        <v>54000</v>
      </c>
      <c r="M236" s="153">
        <v>7020</v>
      </c>
      <c r="N236" s="153">
        <v>61020</v>
      </c>
      <c r="O236" s="82"/>
      <c r="P236" s="82" t="s">
        <v>2</v>
      </c>
      <c r="Q236" s="82" t="s">
        <v>1178</v>
      </c>
      <c r="R236" s="317">
        <v>44986</v>
      </c>
      <c r="S236" s="82" t="s">
        <v>345</v>
      </c>
      <c r="T236" s="82"/>
      <c r="U236" s="82" t="s">
        <v>1176</v>
      </c>
    </row>
    <row r="237" spans="1:21" ht="69" customHeight="1" x14ac:dyDescent="0.3">
      <c r="A237" s="82">
        <v>233</v>
      </c>
      <c r="B237" s="156" t="s">
        <v>266</v>
      </c>
      <c r="C237" s="82" t="s">
        <v>675</v>
      </c>
      <c r="D237" s="82" t="s">
        <v>1215</v>
      </c>
      <c r="E237" s="82" t="s">
        <v>752</v>
      </c>
      <c r="F237" s="267" t="s">
        <v>926</v>
      </c>
      <c r="G237" s="82" t="s">
        <v>1169</v>
      </c>
      <c r="H237" s="82">
        <v>1</v>
      </c>
      <c r="I237" s="153">
        <v>53525.9</v>
      </c>
      <c r="J237" s="153">
        <v>6958.3670000000002</v>
      </c>
      <c r="K237" s="153">
        <v>61000</v>
      </c>
      <c r="L237" s="153">
        <v>54000</v>
      </c>
      <c r="M237" s="153">
        <v>7020</v>
      </c>
      <c r="N237" s="153">
        <v>61020</v>
      </c>
      <c r="O237" s="82"/>
      <c r="P237" s="82" t="s">
        <v>2</v>
      </c>
      <c r="Q237" s="82" t="s">
        <v>1178</v>
      </c>
      <c r="R237" s="317">
        <v>45017</v>
      </c>
      <c r="S237" s="82" t="s">
        <v>345</v>
      </c>
      <c r="T237" s="82"/>
      <c r="U237" s="82" t="s">
        <v>1176</v>
      </c>
    </row>
    <row r="238" spans="1:21" ht="69" customHeight="1" x14ac:dyDescent="0.3">
      <c r="A238" s="82">
        <v>234</v>
      </c>
      <c r="B238" s="156" t="s">
        <v>266</v>
      </c>
      <c r="C238" s="82" t="s">
        <v>675</v>
      </c>
      <c r="D238" s="82" t="s">
        <v>1223</v>
      </c>
      <c r="E238" s="82" t="s">
        <v>752</v>
      </c>
      <c r="F238" s="267" t="s">
        <v>944</v>
      </c>
      <c r="G238" s="82" t="s">
        <v>1170</v>
      </c>
      <c r="H238" s="82">
        <v>2</v>
      </c>
      <c r="I238" s="153">
        <v>45320</v>
      </c>
      <c r="J238" s="153">
        <v>5891.6</v>
      </c>
      <c r="K238" s="153">
        <v>52000</v>
      </c>
      <c r="L238" s="153">
        <v>46000</v>
      </c>
      <c r="M238" s="153">
        <v>5980</v>
      </c>
      <c r="N238" s="153">
        <v>51980</v>
      </c>
      <c r="O238" s="82"/>
      <c r="P238" s="82" t="s">
        <v>2</v>
      </c>
      <c r="Q238" s="82" t="s">
        <v>1178</v>
      </c>
      <c r="R238" s="317">
        <v>44986</v>
      </c>
      <c r="S238" s="82" t="s">
        <v>1197</v>
      </c>
      <c r="T238" s="82"/>
      <c r="U238" s="82" t="s">
        <v>1176</v>
      </c>
    </row>
    <row r="239" spans="1:21" ht="69" customHeight="1" x14ac:dyDescent="0.3">
      <c r="A239" s="82">
        <v>235</v>
      </c>
      <c r="B239" s="156" t="s">
        <v>266</v>
      </c>
      <c r="C239" s="82" t="s">
        <v>675</v>
      </c>
      <c r="D239" s="82" t="s">
        <v>1223</v>
      </c>
      <c r="E239" s="82" t="s">
        <v>752</v>
      </c>
      <c r="F239" s="267" t="s">
        <v>945</v>
      </c>
      <c r="G239" s="82" t="s">
        <v>1130</v>
      </c>
      <c r="H239" s="82">
        <v>2</v>
      </c>
      <c r="I239" s="153">
        <v>43260</v>
      </c>
      <c r="J239" s="153">
        <v>5623.8</v>
      </c>
      <c r="K239" s="153">
        <v>49000</v>
      </c>
      <c r="L239" s="153">
        <v>44000</v>
      </c>
      <c r="M239" s="153">
        <v>5720</v>
      </c>
      <c r="N239" s="153">
        <v>49720</v>
      </c>
      <c r="O239" s="82"/>
      <c r="P239" s="82" t="s">
        <v>2</v>
      </c>
      <c r="Q239" s="82" t="s">
        <v>1178</v>
      </c>
      <c r="R239" s="317">
        <v>44986</v>
      </c>
      <c r="S239" s="82" t="s">
        <v>1197</v>
      </c>
      <c r="T239" s="82"/>
      <c r="U239" s="82" t="s">
        <v>1176</v>
      </c>
    </row>
    <row r="240" spans="1:21" ht="69" customHeight="1" x14ac:dyDescent="0.3">
      <c r="A240" s="82">
        <v>236</v>
      </c>
      <c r="B240" s="82" t="s">
        <v>1319</v>
      </c>
      <c r="C240" s="82" t="s">
        <v>746</v>
      </c>
      <c r="D240" s="82" t="s">
        <v>1226</v>
      </c>
      <c r="E240" s="82" t="s">
        <v>1322</v>
      </c>
      <c r="F240" s="267" t="s">
        <v>942</v>
      </c>
      <c r="G240" s="82" t="s">
        <v>1162</v>
      </c>
      <c r="H240" s="82">
        <v>36</v>
      </c>
      <c r="I240" s="153">
        <v>38223</v>
      </c>
      <c r="J240" s="153">
        <v>4968.99</v>
      </c>
      <c r="K240" s="153">
        <v>44000</v>
      </c>
      <c r="L240" s="153">
        <v>39000</v>
      </c>
      <c r="M240" s="153">
        <v>5070</v>
      </c>
      <c r="N240" s="153">
        <v>44070</v>
      </c>
      <c r="O240" s="82"/>
      <c r="P240" s="82" t="s">
        <v>2</v>
      </c>
      <c r="Q240" s="82" t="s">
        <v>1178</v>
      </c>
      <c r="R240" s="317">
        <v>44986</v>
      </c>
      <c r="S240" s="82" t="s">
        <v>345</v>
      </c>
      <c r="T240" s="82"/>
      <c r="U240" s="82" t="s">
        <v>1176</v>
      </c>
    </row>
    <row r="241" spans="1:21" ht="69" customHeight="1" x14ac:dyDescent="0.3">
      <c r="A241" s="82">
        <v>237</v>
      </c>
      <c r="B241" s="82" t="s">
        <v>1319</v>
      </c>
      <c r="C241" s="82" t="s">
        <v>746</v>
      </c>
      <c r="D241" s="82" t="s">
        <v>1226</v>
      </c>
      <c r="E241" s="82" t="s">
        <v>1322</v>
      </c>
      <c r="F241" s="267" t="s">
        <v>946</v>
      </c>
      <c r="G241" s="82" t="s">
        <v>1162</v>
      </c>
      <c r="H241" s="82">
        <v>36</v>
      </c>
      <c r="I241" s="153">
        <v>33291.000000000007</v>
      </c>
      <c r="J241" s="153">
        <v>4327.8300000000008</v>
      </c>
      <c r="K241" s="153">
        <v>38000</v>
      </c>
      <c r="L241" s="153">
        <v>34000</v>
      </c>
      <c r="M241" s="153">
        <v>4420</v>
      </c>
      <c r="N241" s="153">
        <v>38420</v>
      </c>
      <c r="O241" s="82"/>
      <c r="P241" s="82" t="s">
        <v>2</v>
      </c>
      <c r="Q241" s="82" t="s">
        <v>1178</v>
      </c>
      <c r="R241" s="317">
        <v>44986</v>
      </c>
      <c r="S241" s="82" t="s">
        <v>345</v>
      </c>
      <c r="T241" s="82"/>
      <c r="U241" s="82" t="s">
        <v>1176</v>
      </c>
    </row>
    <row r="242" spans="1:21" ht="69" customHeight="1" x14ac:dyDescent="0.3">
      <c r="A242" s="82">
        <v>238</v>
      </c>
      <c r="B242" s="82" t="s">
        <v>1319</v>
      </c>
      <c r="C242" s="82" t="s">
        <v>746</v>
      </c>
      <c r="D242" s="82" t="s">
        <v>1226</v>
      </c>
      <c r="E242" s="82" t="s">
        <v>1322</v>
      </c>
      <c r="F242" s="267" t="s">
        <v>947</v>
      </c>
      <c r="G242" s="82" t="s">
        <v>1167</v>
      </c>
      <c r="H242" s="82">
        <v>2</v>
      </c>
      <c r="I242" s="153">
        <v>32960</v>
      </c>
      <c r="J242" s="153">
        <v>4284.8</v>
      </c>
      <c r="K242" s="153">
        <v>38000</v>
      </c>
      <c r="L242" s="153">
        <v>33000</v>
      </c>
      <c r="M242" s="153">
        <v>4290</v>
      </c>
      <c r="N242" s="153">
        <v>37290</v>
      </c>
      <c r="O242" s="82"/>
      <c r="P242" s="82" t="s">
        <v>2</v>
      </c>
      <c r="Q242" s="82" t="s">
        <v>1178</v>
      </c>
      <c r="R242" s="317">
        <v>44986</v>
      </c>
      <c r="S242" s="82" t="s">
        <v>345</v>
      </c>
      <c r="T242" s="82"/>
      <c r="U242" s="82" t="s">
        <v>1176</v>
      </c>
    </row>
    <row r="243" spans="1:21" ht="69" customHeight="1" x14ac:dyDescent="0.3">
      <c r="A243" s="82">
        <v>239</v>
      </c>
      <c r="B243" s="156" t="s">
        <v>266</v>
      </c>
      <c r="C243" s="82" t="s">
        <v>675</v>
      </c>
      <c r="D243" s="82" t="s">
        <v>1233</v>
      </c>
      <c r="E243" s="82" t="s">
        <v>752</v>
      </c>
      <c r="F243" s="267" t="s">
        <v>948</v>
      </c>
      <c r="G243" s="82" t="s">
        <v>1171</v>
      </c>
      <c r="H243" s="82">
        <v>2</v>
      </c>
      <c r="I243" s="153">
        <v>32671.599999999999</v>
      </c>
      <c r="J243" s="153">
        <v>4247.308</v>
      </c>
      <c r="K243" s="153">
        <v>37000</v>
      </c>
      <c r="L243" s="153">
        <v>33000</v>
      </c>
      <c r="M243" s="153">
        <v>4290</v>
      </c>
      <c r="N243" s="153">
        <v>37290</v>
      </c>
      <c r="O243" s="82"/>
      <c r="P243" s="82" t="s">
        <v>2</v>
      </c>
      <c r="Q243" s="82" t="s">
        <v>1178</v>
      </c>
      <c r="R243" s="317">
        <v>44986</v>
      </c>
      <c r="S243" s="82" t="s">
        <v>345</v>
      </c>
      <c r="T243" s="82"/>
      <c r="U243" s="82" t="s">
        <v>1176</v>
      </c>
    </row>
    <row r="244" spans="1:21" ht="69" customHeight="1" x14ac:dyDescent="0.3">
      <c r="A244" s="82">
        <v>240</v>
      </c>
      <c r="B244" s="82" t="s">
        <v>1319</v>
      </c>
      <c r="C244" s="82" t="s">
        <v>746</v>
      </c>
      <c r="D244" s="82" t="s">
        <v>1226</v>
      </c>
      <c r="E244" s="82" t="s">
        <v>1322</v>
      </c>
      <c r="F244" s="267" t="s">
        <v>949</v>
      </c>
      <c r="G244" s="82" t="s">
        <v>1162</v>
      </c>
      <c r="H244" s="82">
        <v>8</v>
      </c>
      <c r="I244" s="153">
        <v>32136</v>
      </c>
      <c r="J244" s="153">
        <v>4177.68</v>
      </c>
      <c r="K244" s="153">
        <v>37000</v>
      </c>
      <c r="L244" s="153">
        <v>33000</v>
      </c>
      <c r="M244" s="153">
        <v>4290</v>
      </c>
      <c r="N244" s="153">
        <v>37290</v>
      </c>
      <c r="O244" s="82"/>
      <c r="P244" s="82" t="s">
        <v>2</v>
      </c>
      <c r="Q244" s="82" t="s">
        <v>1178</v>
      </c>
      <c r="R244" s="317">
        <v>44986</v>
      </c>
      <c r="S244" s="82" t="s">
        <v>345</v>
      </c>
      <c r="T244" s="82"/>
      <c r="U244" s="82" t="s">
        <v>1176</v>
      </c>
    </row>
    <row r="245" spans="1:21" ht="69" customHeight="1" x14ac:dyDescent="0.3">
      <c r="A245" s="82">
        <v>241</v>
      </c>
      <c r="B245" s="82" t="s">
        <v>1319</v>
      </c>
      <c r="C245" s="82" t="s">
        <v>746</v>
      </c>
      <c r="D245" s="82" t="s">
        <v>1226</v>
      </c>
      <c r="E245" s="82" t="s">
        <v>1322</v>
      </c>
      <c r="F245" s="267" t="s">
        <v>950</v>
      </c>
      <c r="G245" s="82" t="s">
        <v>1167</v>
      </c>
      <c r="H245" s="82">
        <v>2</v>
      </c>
      <c r="I245" s="153">
        <v>30991.113982300889</v>
      </c>
      <c r="J245" s="153">
        <v>4028.8448176991155</v>
      </c>
      <c r="K245" s="153">
        <v>36000</v>
      </c>
      <c r="L245" s="153">
        <v>31000</v>
      </c>
      <c r="M245" s="153">
        <v>4030</v>
      </c>
      <c r="N245" s="153">
        <v>35030</v>
      </c>
      <c r="O245" s="82"/>
      <c r="P245" s="82" t="s">
        <v>2</v>
      </c>
      <c r="Q245" s="82" t="s">
        <v>1178</v>
      </c>
      <c r="R245" s="317">
        <v>44986</v>
      </c>
      <c r="S245" s="82" t="s">
        <v>345</v>
      </c>
      <c r="T245" s="82"/>
      <c r="U245" s="82" t="s">
        <v>1176</v>
      </c>
    </row>
    <row r="246" spans="1:21" ht="69" customHeight="1" x14ac:dyDescent="0.3">
      <c r="A246" s="82">
        <v>242</v>
      </c>
      <c r="B246" s="82" t="s">
        <v>1319</v>
      </c>
      <c r="C246" s="82" t="s">
        <v>746</v>
      </c>
      <c r="D246" s="82" t="s">
        <v>1226</v>
      </c>
      <c r="E246" s="82" t="s">
        <v>1322</v>
      </c>
      <c r="F246" s="267" t="s">
        <v>951</v>
      </c>
      <c r="G246" s="82" t="s">
        <v>1167</v>
      </c>
      <c r="H246" s="82">
        <v>50</v>
      </c>
      <c r="I246" s="153">
        <v>29612.5</v>
      </c>
      <c r="J246" s="153">
        <v>3849.625</v>
      </c>
      <c r="K246" s="153">
        <v>34000</v>
      </c>
      <c r="L246" s="153">
        <v>30000</v>
      </c>
      <c r="M246" s="153">
        <v>3900</v>
      </c>
      <c r="N246" s="153">
        <v>33900</v>
      </c>
      <c r="O246" s="82"/>
      <c r="P246" s="82" t="s">
        <v>2</v>
      </c>
      <c r="Q246" s="82" t="s">
        <v>1178</v>
      </c>
      <c r="R246" s="317">
        <v>44986</v>
      </c>
      <c r="S246" s="82" t="s">
        <v>345</v>
      </c>
      <c r="T246" s="82"/>
      <c r="U246" s="82" t="s">
        <v>1176</v>
      </c>
    </row>
    <row r="247" spans="1:21" ht="69" customHeight="1" x14ac:dyDescent="0.3">
      <c r="A247" s="82">
        <v>243</v>
      </c>
      <c r="B247" s="82" t="s">
        <v>1319</v>
      </c>
      <c r="C247" s="82" t="s">
        <v>746</v>
      </c>
      <c r="D247" s="82" t="s">
        <v>1226</v>
      </c>
      <c r="E247" s="82" t="s">
        <v>1322</v>
      </c>
      <c r="F247" s="267" t="s">
        <v>952</v>
      </c>
      <c r="G247" s="82" t="s">
        <v>1162</v>
      </c>
      <c r="H247" s="82">
        <v>36</v>
      </c>
      <c r="I247" s="153">
        <v>28852.199999999997</v>
      </c>
      <c r="J247" s="153">
        <v>3750.7859999999996</v>
      </c>
      <c r="K247" s="153">
        <v>33000</v>
      </c>
      <c r="L247" s="153">
        <v>29000</v>
      </c>
      <c r="M247" s="153">
        <v>3770</v>
      </c>
      <c r="N247" s="153">
        <v>32770</v>
      </c>
      <c r="O247" s="82"/>
      <c r="P247" s="82" t="s">
        <v>2</v>
      </c>
      <c r="Q247" s="82" t="s">
        <v>1178</v>
      </c>
      <c r="R247" s="317">
        <v>44986</v>
      </c>
      <c r="S247" s="82" t="s">
        <v>345</v>
      </c>
      <c r="T247" s="82"/>
      <c r="U247" s="82" t="s">
        <v>1176</v>
      </c>
    </row>
    <row r="248" spans="1:21" ht="69" customHeight="1" x14ac:dyDescent="0.3">
      <c r="A248" s="82">
        <v>244</v>
      </c>
      <c r="B248" s="82" t="s">
        <v>1319</v>
      </c>
      <c r="C248" s="82" t="s">
        <v>746</v>
      </c>
      <c r="D248" s="82" t="s">
        <v>1226</v>
      </c>
      <c r="E248" s="82" t="s">
        <v>1322</v>
      </c>
      <c r="F248" s="267" t="s">
        <v>953</v>
      </c>
      <c r="G248" s="82" t="s">
        <v>1162</v>
      </c>
      <c r="H248" s="82">
        <v>36</v>
      </c>
      <c r="I248" s="153">
        <v>27126.000000000004</v>
      </c>
      <c r="J248" s="153">
        <v>3526.3800000000006</v>
      </c>
      <c r="K248" s="153">
        <v>31000</v>
      </c>
      <c r="L248" s="153">
        <v>28000</v>
      </c>
      <c r="M248" s="153">
        <v>3640</v>
      </c>
      <c r="N248" s="153">
        <v>31640</v>
      </c>
      <c r="O248" s="82"/>
      <c r="P248" s="82" t="s">
        <v>2</v>
      </c>
      <c r="Q248" s="82" t="s">
        <v>1178</v>
      </c>
      <c r="R248" s="317">
        <v>44986</v>
      </c>
      <c r="S248" s="82" t="s">
        <v>345</v>
      </c>
      <c r="T248" s="82"/>
      <c r="U248" s="82" t="s">
        <v>1176</v>
      </c>
    </row>
    <row r="249" spans="1:21" ht="69" customHeight="1" x14ac:dyDescent="0.3">
      <c r="A249" s="82">
        <v>245</v>
      </c>
      <c r="B249" s="82" t="s">
        <v>1319</v>
      </c>
      <c r="C249" s="82" t="s">
        <v>746</v>
      </c>
      <c r="D249" s="82" t="s">
        <v>1226</v>
      </c>
      <c r="E249" s="82" t="s">
        <v>1322</v>
      </c>
      <c r="F249" s="267" t="s">
        <v>954</v>
      </c>
      <c r="G249" s="82" t="s">
        <v>1162</v>
      </c>
      <c r="H249" s="82">
        <v>8</v>
      </c>
      <c r="I249" s="153">
        <v>24720</v>
      </c>
      <c r="J249" s="153">
        <v>3213.6</v>
      </c>
      <c r="K249" s="153">
        <v>28000</v>
      </c>
      <c r="L249" s="153">
        <v>25000</v>
      </c>
      <c r="M249" s="153">
        <v>3250</v>
      </c>
      <c r="N249" s="153">
        <v>28250</v>
      </c>
      <c r="O249" s="82"/>
      <c r="P249" s="82" t="s">
        <v>2</v>
      </c>
      <c r="Q249" s="82" t="s">
        <v>1178</v>
      </c>
      <c r="R249" s="317">
        <v>44986</v>
      </c>
      <c r="S249" s="82" t="s">
        <v>345</v>
      </c>
      <c r="T249" s="82"/>
      <c r="U249" s="82" t="s">
        <v>1176</v>
      </c>
    </row>
    <row r="250" spans="1:21" ht="69" customHeight="1" x14ac:dyDescent="0.3">
      <c r="A250" s="82">
        <v>246</v>
      </c>
      <c r="B250" s="82" t="s">
        <v>1319</v>
      </c>
      <c r="C250" s="82" t="s">
        <v>746</v>
      </c>
      <c r="D250" s="82" t="s">
        <v>1226</v>
      </c>
      <c r="E250" s="82" t="s">
        <v>1322</v>
      </c>
      <c r="F250" s="267" t="s">
        <v>955</v>
      </c>
      <c r="G250" s="82" t="s">
        <v>1172</v>
      </c>
      <c r="H250" s="82">
        <v>8</v>
      </c>
      <c r="I250" s="153">
        <v>22248.000000000004</v>
      </c>
      <c r="J250" s="153">
        <v>2892.2400000000007</v>
      </c>
      <c r="K250" s="153">
        <v>26000</v>
      </c>
      <c r="L250" s="153">
        <v>23000</v>
      </c>
      <c r="M250" s="153">
        <v>2990</v>
      </c>
      <c r="N250" s="153">
        <v>25990</v>
      </c>
      <c r="O250" s="82"/>
      <c r="P250" s="82" t="s">
        <v>2</v>
      </c>
      <c r="Q250" s="82" t="s">
        <v>1178</v>
      </c>
      <c r="R250" s="317">
        <v>44986</v>
      </c>
      <c r="S250" s="82" t="s">
        <v>345</v>
      </c>
      <c r="T250" s="82"/>
      <c r="U250" s="82" t="s">
        <v>1176</v>
      </c>
    </row>
    <row r="251" spans="1:21" ht="69" customHeight="1" x14ac:dyDescent="0.3">
      <c r="A251" s="82">
        <v>247</v>
      </c>
      <c r="B251" s="82" t="s">
        <v>1319</v>
      </c>
      <c r="C251" s="82" t="s">
        <v>746</v>
      </c>
      <c r="D251" s="82" t="s">
        <v>1226</v>
      </c>
      <c r="E251" s="82" t="s">
        <v>1322</v>
      </c>
      <c r="F251" s="267" t="s">
        <v>956</v>
      </c>
      <c r="G251" s="82" t="s">
        <v>1162</v>
      </c>
      <c r="H251" s="82">
        <v>8</v>
      </c>
      <c r="I251" s="153">
        <v>21424.000000000004</v>
      </c>
      <c r="J251" s="153">
        <v>2785.1200000000003</v>
      </c>
      <c r="K251" s="153">
        <v>25000</v>
      </c>
      <c r="L251" s="153">
        <v>22000</v>
      </c>
      <c r="M251" s="153">
        <v>2860</v>
      </c>
      <c r="N251" s="153">
        <v>24860</v>
      </c>
      <c r="O251" s="82"/>
      <c r="P251" s="82" t="s">
        <v>2</v>
      </c>
      <c r="Q251" s="82" t="s">
        <v>1178</v>
      </c>
      <c r="R251" s="317">
        <v>44986</v>
      </c>
      <c r="S251" s="82" t="s">
        <v>345</v>
      </c>
      <c r="T251" s="82"/>
      <c r="U251" s="82" t="s">
        <v>1176</v>
      </c>
    </row>
    <row r="252" spans="1:21" ht="69" customHeight="1" x14ac:dyDescent="0.3">
      <c r="A252" s="82">
        <v>248</v>
      </c>
      <c r="B252" s="82" t="s">
        <v>1319</v>
      </c>
      <c r="C252" s="82" t="s">
        <v>746</v>
      </c>
      <c r="D252" s="82" t="s">
        <v>1226</v>
      </c>
      <c r="E252" s="82" t="s">
        <v>1322</v>
      </c>
      <c r="F252" s="267" t="s">
        <v>957</v>
      </c>
      <c r="G252" s="82" t="s">
        <v>1162</v>
      </c>
      <c r="H252" s="82">
        <v>8</v>
      </c>
      <c r="I252" s="153">
        <v>19776</v>
      </c>
      <c r="J252" s="153">
        <v>2570.88</v>
      </c>
      <c r="K252" s="153">
        <v>23000</v>
      </c>
      <c r="L252" s="153">
        <v>20000</v>
      </c>
      <c r="M252" s="153">
        <v>2600</v>
      </c>
      <c r="N252" s="153">
        <v>22600</v>
      </c>
      <c r="O252" s="82"/>
      <c r="P252" s="82" t="s">
        <v>2</v>
      </c>
      <c r="Q252" s="82" t="s">
        <v>1178</v>
      </c>
      <c r="R252" s="317">
        <v>44986</v>
      </c>
      <c r="S252" s="82" t="s">
        <v>345</v>
      </c>
      <c r="T252" s="82"/>
      <c r="U252" s="82" t="s">
        <v>1176</v>
      </c>
    </row>
    <row r="253" spans="1:21" ht="69" customHeight="1" x14ac:dyDescent="0.3">
      <c r="A253" s="82">
        <v>249</v>
      </c>
      <c r="B253" s="82" t="s">
        <v>1319</v>
      </c>
      <c r="C253" s="82" t="s">
        <v>746</v>
      </c>
      <c r="D253" s="82" t="s">
        <v>1226</v>
      </c>
      <c r="E253" s="82" t="s">
        <v>1322</v>
      </c>
      <c r="F253" s="267" t="s">
        <v>958</v>
      </c>
      <c r="G253" s="82" t="s">
        <v>1162</v>
      </c>
      <c r="H253" s="82">
        <v>5</v>
      </c>
      <c r="I253" s="153">
        <v>15450</v>
      </c>
      <c r="J253" s="153">
        <v>2008.5</v>
      </c>
      <c r="K253" s="153">
        <v>18000</v>
      </c>
      <c r="L253" s="153">
        <v>16000</v>
      </c>
      <c r="M253" s="153">
        <v>2080</v>
      </c>
      <c r="N253" s="153">
        <v>18080</v>
      </c>
      <c r="O253" s="82"/>
      <c r="P253" s="82" t="s">
        <v>2</v>
      </c>
      <c r="Q253" s="82" t="s">
        <v>1178</v>
      </c>
      <c r="R253" s="317">
        <v>44986</v>
      </c>
      <c r="S253" s="82" t="s">
        <v>345</v>
      </c>
      <c r="T253" s="82"/>
      <c r="U253" s="82" t="s">
        <v>1176</v>
      </c>
    </row>
    <row r="254" spans="1:21" ht="69" customHeight="1" x14ac:dyDescent="0.3">
      <c r="A254" s="82">
        <v>250</v>
      </c>
      <c r="B254" s="82" t="s">
        <v>1319</v>
      </c>
      <c r="C254" s="82" t="s">
        <v>746</v>
      </c>
      <c r="D254" s="82" t="s">
        <v>1226</v>
      </c>
      <c r="E254" s="82" t="s">
        <v>1322</v>
      </c>
      <c r="F254" s="267" t="s">
        <v>959</v>
      </c>
      <c r="G254" s="82" t="s">
        <v>1162</v>
      </c>
      <c r="H254" s="82">
        <v>8</v>
      </c>
      <c r="I254" s="153">
        <v>14832</v>
      </c>
      <c r="J254" s="153">
        <v>1928.16</v>
      </c>
      <c r="K254" s="153">
        <v>17000</v>
      </c>
      <c r="L254" s="153">
        <v>15000</v>
      </c>
      <c r="M254" s="153">
        <v>1950</v>
      </c>
      <c r="N254" s="153">
        <v>16950</v>
      </c>
      <c r="O254" s="82"/>
      <c r="P254" s="82" t="s">
        <v>2</v>
      </c>
      <c r="Q254" s="82" t="s">
        <v>1178</v>
      </c>
      <c r="R254" s="317">
        <v>44986</v>
      </c>
      <c r="S254" s="82" t="s">
        <v>345</v>
      </c>
      <c r="T254" s="82"/>
      <c r="U254" s="82" t="s">
        <v>1176</v>
      </c>
    </row>
    <row r="255" spans="1:21" ht="69" customHeight="1" x14ac:dyDescent="0.3">
      <c r="A255" s="82">
        <v>251</v>
      </c>
      <c r="B255" s="82" t="s">
        <v>1319</v>
      </c>
      <c r="C255" s="82" t="s">
        <v>746</v>
      </c>
      <c r="D255" s="82" t="s">
        <v>1226</v>
      </c>
      <c r="E255" s="82" t="s">
        <v>1322</v>
      </c>
      <c r="F255" s="267" t="s">
        <v>960</v>
      </c>
      <c r="G255" s="82" t="s">
        <v>1162</v>
      </c>
      <c r="H255" s="82">
        <v>8</v>
      </c>
      <c r="I255" s="153">
        <v>12360</v>
      </c>
      <c r="J255" s="153">
        <v>1606.8</v>
      </c>
      <c r="K255" s="153">
        <v>14000</v>
      </c>
      <c r="L255" s="153">
        <v>13000</v>
      </c>
      <c r="M255" s="153">
        <v>1690</v>
      </c>
      <c r="N255" s="153">
        <v>14690</v>
      </c>
      <c r="O255" s="82"/>
      <c r="P255" s="82" t="s">
        <v>2</v>
      </c>
      <c r="Q255" s="82" t="s">
        <v>1178</v>
      </c>
      <c r="R255" s="317">
        <v>44986</v>
      </c>
      <c r="S255" s="82" t="s">
        <v>345</v>
      </c>
      <c r="T255" s="82"/>
      <c r="U255" s="82" t="s">
        <v>1176</v>
      </c>
    </row>
    <row r="256" spans="1:21" ht="69" customHeight="1" x14ac:dyDescent="0.3">
      <c r="A256" s="82">
        <v>252</v>
      </c>
      <c r="B256" s="82" t="s">
        <v>1319</v>
      </c>
      <c r="C256" s="82" t="s">
        <v>746</v>
      </c>
      <c r="D256" s="82" t="s">
        <v>1226</v>
      </c>
      <c r="E256" s="82" t="s">
        <v>1322</v>
      </c>
      <c r="F256" s="267" t="s">
        <v>961</v>
      </c>
      <c r="G256" s="82" t="s">
        <v>1162</v>
      </c>
      <c r="H256" s="82">
        <v>8</v>
      </c>
      <c r="I256" s="153">
        <v>11536</v>
      </c>
      <c r="J256" s="153">
        <v>1499.68</v>
      </c>
      <c r="K256" s="153">
        <v>14000</v>
      </c>
      <c r="L256" s="153">
        <v>12000</v>
      </c>
      <c r="M256" s="153">
        <v>1560</v>
      </c>
      <c r="N256" s="153">
        <v>13560</v>
      </c>
      <c r="O256" s="82"/>
      <c r="P256" s="82" t="s">
        <v>2</v>
      </c>
      <c r="Q256" s="82" t="s">
        <v>1178</v>
      </c>
      <c r="R256" s="317">
        <v>44986</v>
      </c>
      <c r="S256" s="82" t="s">
        <v>345</v>
      </c>
      <c r="T256" s="82"/>
      <c r="U256" s="82" t="s">
        <v>1176</v>
      </c>
    </row>
    <row r="257" spans="1:21" ht="69" customHeight="1" x14ac:dyDescent="0.3">
      <c r="A257" s="82">
        <v>253</v>
      </c>
      <c r="B257" s="82" t="s">
        <v>1319</v>
      </c>
      <c r="C257" s="82" t="s">
        <v>746</v>
      </c>
      <c r="D257" s="82" t="s">
        <v>1226</v>
      </c>
      <c r="E257" s="82" t="s">
        <v>1322</v>
      </c>
      <c r="F257" s="267" t="s">
        <v>962</v>
      </c>
      <c r="G257" s="82" t="s">
        <v>1162</v>
      </c>
      <c r="H257" s="82">
        <v>10</v>
      </c>
      <c r="I257" s="153">
        <v>11330</v>
      </c>
      <c r="J257" s="153">
        <v>1472.9</v>
      </c>
      <c r="K257" s="153">
        <v>13000</v>
      </c>
      <c r="L257" s="153">
        <v>12000</v>
      </c>
      <c r="M257" s="153">
        <v>1560</v>
      </c>
      <c r="N257" s="153">
        <v>13560</v>
      </c>
      <c r="O257" s="82"/>
      <c r="P257" s="82" t="s">
        <v>2</v>
      </c>
      <c r="Q257" s="82" t="s">
        <v>1178</v>
      </c>
      <c r="R257" s="317">
        <v>44986</v>
      </c>
      <c r="S257" s="82" t="s">
        <v>345</v>
      </c>
      <c r="T257" s="82"/>
      <c r="U257" s="82" t="s">
        <v>1176</v>
      </c>
    </row>
    <row r="258" spans="1:21" ht="69" customHeight="1" x14ac:dyDescent="0.3">
      <c r="A258" s="82">
        <v>254</v>
      </c>
      <c r="B258" s="82" t="s">
        <v>1319</v>
      </c>
      <c r="C258" s="82" t="s">
        <v>746</v>
      </c>
      <c r="D258" s="82" t="s">
        <v>1226</v>
      </c>
      <c r="E258" s="82" t="s">
        <v>1322</v>
      </c>
      <c r="F258" s="267" t="s">
        <v>963</v>
      </c>
      <c r="G258" s="82" t="s">
        <v>1162</v>
      </c>
      <c r="H258" s="82">
        <v>8</v>
      </c>
      <c r="I258" s="153">
        <v>9064</v>
      </c>
      <c r="J258" s="153">
        <v>1178.32</v>
      </c>
      <c r="K258" s="153">
        <v>11000</v>
      </c>
      <c r="L258" s="153">
        <v>10000</v>
      </c>
      <c r="M258" s="153">
        <v>1300</v>
      </c>
      <c r="N258" s="153">
        <v>11300</v>
      </c>
      <c r="O258" s="82"/>
      <c r="P258" s="82" t="s">
        <v>2</v>
      </c>
      <c r="Q258" s="82" t="s">
        <v>1178</v>
      </c>
      <c r="R258" s="317">
        <v>44986</v>
      </c>
      <c r="S258" s="82" t="s">
        <v>345</v>
      </c>
      <c r="T258" s="82"/>
      <c r="U258" s="82" t="s">
        <v>1176</v>
      </c>
    </row>
    <row r="259" spans="1:21" ht="69" customHeight="1" x14ac:dyDescent="0.3">
      <c r="A259" s="82">
        <v>255</v>
      </c>
      <c r="B259" s="82" t="s">
        <v>1319</v>
      </c>
      <c r="C259" s="82" t="s">
        <v>746</v>
      </c>
      <c r="D259" s="82" t="s">
        <v>1226</v>
      </c>
      <c r="E259" s="82" t="s">
        <v>1322</v>
      </c>
      <c r="F259" s="267" t="s">
        <v>964</v>
      </c>
      <c r="G259" s="82" t="s">
        <v>1162</v>
      </c>
      <c r="H259" s="82">
        <v>8</v>
      </c>
      <c r="I259" s="153">
        <v>8240</v>
      </c>
      <c r="J259" s="153">
        <v>1071.2</v>
      </c>
      <c r="K259" s="153">
        <v>10000</v>
      </c>
      <c r="L259" s="153">
        <v>9000</v>
      </c>
      <c r="M259" s="153">
        <v>1170</v>
      </c>
      <c r="N259" s="153">
        <v>10170</v>
      </c>
      <c r="O259" s="82"/>
      <c r="P259" s="82" t="s">
        <v>2</v>
      </c>
      <c r="Q259" s="82" t="s">
        <v>1178</v>
      </c>
      <c r="R259" s="317">
        <v>44986</v>
      </c>
      <c r="S259" s="82" t="s">
        <v>345</v>
      </c>
      <c r="T259" s="82"/>
      <c r="U259" s="82" t="s">
        <v>1176</v>
      </c>
    </row>
    <row r="260" spans="1:21" ht="69" customHeight="1" x14ac:dyDescent="0.3">
      <c r="A260" s="82">
        <v>256</v>
      </c>
      <c r="B260" s="82" t="s">
        <v>1319</v>
      </c>
      <c r="C260" s="82" t="s">
        <v>746</v>
      </c>
      <c r="D260" s="82" t="s">
        <v>1226</v>
      </c>
      <c r="E260" s="82" t="s">
        <v>1322</v>
      </c>
      <c r="F260" s="267" t="s">
        <v>965</v>
      </c>
      <c r="G260" s="82" t="s">
        <v>1162</v>
      </c>
      <c r="H260" s="82">
        <v>8</v>
      </c>
      <c r="I260" s="153">
        <v>8240</v>
      </c>
      <c r="J260" s="153">
        <v>1071.2</v>
      </c>
      <c r="K260" s="153">
        <v>10000</v>
      </c>
      <c r="L260" s="153">
        <v>9000</v>
      </c>
      <c r="M260" s="153">
        <v>1170</v>
      </c>
      <c r="N260" s="153">
        <v>10170</v>
      </c>
      <c r="O260" s="82"/>
      <c r="P260" s="82" t="s">
        <v>2</v>
      </c>
      <c r="Q260" s="82" t="s">
        <v>1178</v>
      </c>
      <c r="R260" s="317">
        <v>44986</v>
      </c>
      <c r="S260" s="82" t="s">
        <v>345</v>
      </c>
      <c r="T260" s="82"/>
      <c r="U260" s="82" t="s">
        <v>1176</v>
      </c>
    </row>
    <row r="261" spans="1:21" ht="69" customHeight="1" x14ac:dyDescent="0.3">
      <c r="A261" s="82">
        <v>257</v>
      </c>
      <c r="B261" s="82" t="s">
        <v>1319</v>
      </c>
      <c r="C261" s="82" t="s">
        <v>746</v>
      </c>
      <c r="D261" s="82" t="s">
        <v>1226</v>
      </c>
      <c r="E261" s="82" t="s">
        <v>1322</v>
      </c>
      <c r="F261" s="267" t="s">
        <v>966</v>
      </c>
      <c r="G261" s="82" t="s">
        <v>1162</v>
      </c>
      <c r="H261" s="82">
        <v>8</v>
      </c>
      <c r="I261" s="153">
        <v>7004</v>
      </c>
      <c r="J261" s="153">
        <v>910.52</v>
      </c>
      <c r="K261" s="153">
        <v>8000</v>
      </c>
      <c r="L261" s="153">
        <v>8000</v>
      </c>
      <c r="M261" s="153">
        <v>1040</v>
      </c>
      <c r="N261" s="153">
        <v>9040</v>
      </c>
      <c r="O261" s="82"/>
      <c r="P261" s="82" t="s">
        <v>2</v>
      </c>
      <c r="Q261" s="82" t="s">
        <v>1178</v>
      </c>
      <c r="R261" s="317">
        <v>44986</v>
      </c>
      <c r="S261" s="82" t="s">
        <v>345</v>
      </c>
      <c r="T261" s="82"/>
      <c r="U261" s="82" t="s">
        <v>1176</v>
      </c>
    </row>
    <row r="262" spans="1:21" ht="69" customHeight="1" x14ac:dyDescent="0.3">
      <c r="A262" s="82">
        <v>258</v>
      </c>
      <c r="B262" s="82" t="s">
        <v>1319</v>
      </c>
      <c r="C262" s="82" t="s">
        <v>746</v>
      </c>
      <c r="D262" s="82" t="s">
        <v>1226</v>
      </c>
      <c r="E262" s="82" t="s">
        <v>1322</v>
      </c>
      <c r="F262" s="267" t="s">
        <v>967</v>
      </c>
      <c r="G262" s="82" t="s">
        <v>1162</v>
      </c>
      <c r="H262" s="82">
        <v>36</v>
      </c>
      <c r="I262" s="153">
        <v>6859.8</v>
      </c>
      <c r="J262" s="153">
        <v>891.774</v>
      </c>
      <c r="K262" s="153">
        <v>8000</v>
      </c>
      <c r="L262" s="153">
        <v>7000</v>
      </c>
      <c r="M262" s="153">
        <v>910</v>
      </c>
      <c r="N262" s="153">
        <v>7910</v>
      </c>
      <c r="O262" s="82"/>
      <c r="P262" s="82" t="s">
        <v>2</v>
      </c>
      <c r="Q262" s="82" t="s">
        <v>1178</v>
      </c>
      <c r="R262" s="317">
        <v>44986</v>
      </c>
      <c r="S262" s="82" t="s">
        <v>345</v>
      </c>
      <c r="T262" s="82"/>
      <c r="U262" s="82" t="s">
        <v>1176</v>
      </c>
    </row>
    <row r="263" spans="1:21" ht="69" customHeight="1" x14ac:dyDescent="0.3">
      <c r="A263" s="82">
        <v>259</v>
      </c>
      <c r="B263" s="82" t="s">
        <v>1319</v>
      </c>
      <c r="C263" s="82" t="s">
        <v>746</v>
      </c>
      <c r="D263" s="82" t="s">
        <v>1226</v>
      </c>
      <c r="E263" s="82" t="s">
        <v>1322</v>
      </c>
      <c r="F263" s="267" t="s">
        <v>968</v>
      </c>
      <c r="G263" s="82" t="s">
        <v>1162</v>
      </c>
      <c r="H263" s="82">
        <v>8</v>
      </c>
      <c r="I263" s="153">
        <v>6015.2</v>
      </c>
      <c r="J263" s="153">
        <v>781.976</v>
      </c>
      <c r="K263" s="153">
        <v>7000</v>
      </c>
      <c r="L263" s="153">
        <v>7000</v>
      </c>
      <c r="M263" s="153">
        <v>910</v>
      </c>
      <c r="N263" s="153">
        <v>7910</v>
      </c>
      <c r="O263" s="82"/>
      <c r="P263" s="82" t="s">
        <v>2</v>
      </c>
      <c r="Q263" s="82" t="s">
        <v>1178</v>
      </c>
      <c r="R263" s="317">
        <v>44986</v>
      </c>
      <c r="S263" s="82" t="s">
        <v>345</v>
      </c>
      <c r="T263" s="82"/>
      <c r="U263" s="82" t="s">
        <v>1176</v>
      </c>
    </row>
    <row r="264" spans="1:21" ht="69" customHeight="1" x14ac:dyDescent="0.3">
      <c r="A264" s="82">
        <v>260</v>
      </c>
      <c r="B264" s="82" t="s">
        <v>1319</v>
      </c>
      <c r="C264" s="82" t="s">
        <v>746</v>
      </c>
      <c r="D264" s="82" t="s">
        <v>1226</v>
      </c>
      <c r="E264" s="82" t="s">
        <v>1322</v>
      </c>
      <c r="F264" s="267" t="s">
        <v>969</v>
      </c>
      <c r="G264" s="82" t="s">
        <v>1167</v>
      </c>
      <c r="H264" s="82">
        <v>2</v>
      </c>
      <c r="I264" s="153">
        <v>5150</v>
      </c>
      <c r="J264" s="153">
        <v>669.5</v>
      </c>
      <c r="K264" s="153">
        <v>6000</v>
      </c>
      <c r="L264" s="153">
        <v>6000</v>
      </c>
      <c r="M264" s="153">
        <v>780</v>
      </c>
      <c r="N264" s="153">
        <v>6780</v>
      </c>
      <c r="O264" s="82"/>
      <c r="P264" s="82" t="s">
        <v>2</v>
      </c>
      <c r="Q264" s="82" t="s">
        <v>1178</v>
      </c>
      <c r="R264" s="317">
        <v>44986</v>
      </c>
      <c r="S264" s="82" t="s">
        <v>345</v>
      </c>
      <c r="T264" s="82"/>
      <c r="U264" s="82" t="s">
        <v>1176</v>
      </c>
    </row>
    <row r="265" spans="1:21" ht="69" customHeight="1" x14ac:dyDescent="0.3">
      <c r="A265" s="82">
        <v>261</v>
      </c>
      <c r="B265" s="82" t="s">
        <v>1319</v>
      </c>
      <c r="C265" s="82" t="s">
        <v>746</v>
      </c>
      <c r="D265" s="82" t="s">
        <v>1226</v>
      </c>
      <c r="E265" s="82" t="s">
        <v>1322</v>
      </c>
      <c r="F265" s="267" t="s">
        <v>970</v>
      </c>
      <c r="G265" s="82" t="s">
        <v>1162</v>
      </c>
      <c r="H265" s="82">
        <v>8</v>
      </c>
      <c r="I265" s="153">
        <v>4532</v>
      </c>
      <c r="J265" s="153">
        <v>589.16</v>
      </c>
      <c r="K265" s="153">
        <v>6000</v>
      </c>
      <c r="L265" s="153">
        <v>5000</v>
      </c>
      <c r="M265" s="153">
        <v>650</v>
      </c>
      <c r="N265" s="153">
        <v>5650</v>
      </c>
      <c r="O265" s="82"/>
      <c r="P265" s="82" t="s">
        <v>2</v>
      </c>
      <c r="Q265" s="82" t="s">
        <v>1178</v>
      </c>
      <c r="R265" s="317">
        <v>44986</v>
      </c>
      <c r="S265" s="82" t="s">
        <v>345</v>
      </c>
      <c r="T265" s="82"/>
      <c r="U265" s="82" t="s">
        <v>1176</v>
      </c>
    </row>
    <row r="266" spans="1:21" ht="69" customHeight="1" x14ac:dyDescent="0.3">
      <c r="A266" s="82">
        <v>262</v>
      </c>
      <c r="B266" s="82" t="s">
        <v>747</v>
      </c>
      <c r="C266" s="82" t="s">
        <v>150</v>
      </c>
      <c r="D266" s="82" t="s">
        <v>1233</v>
      </c>
      <c r="E266" s="82" t="s">
        <v>749</v>
      </c>
      <c r="F266" s="268" t="s">
        <v>971</v>
      </c>
      <c r="G266" s="82" t="s">
        <v>1173</v>
      </c>
      <c r="H266" s="82">
        <v>1</v>
      </c>
      <c r="I266" s="153">
        <f>4784*685</f>
        <v>3277040</v>
      </c>
      <c r="J266" s="153">
        <v>0</v>
      </c>
      <c r="K266" s="153">
        <v>3278000</v>
      </c>
      <c r="L266" s="153">
        <v>3278000</v>
      </c>
      <c r="M266" s="153">
        <v>0</v>
      </c>
      <c r="N266" s="153">
        <v>3278000</v>
      </c>
      <c r="O266" s="82"/>
      <c r="P266" s="82" t="s">
        <v>2</v>
      </c>
      <c r="Q266" s="82" t="s">
        <v>1178</v>
      </c>
      <c r="R266" s="317">
        <v>44986</v>
      </c>
      <c r="S266" s="82" t="s">
        <v>1197</v>
      </c>
      <c r="T266" s="82"/>
      <c r="U266" s="82" t="s">
        <v>1176</v>
      </c>
    </row>
    <row r="267" spans="1:21" ht="69" customHeight="1" x14ac:dyDescent="0.3">
      <c r="A267" s="82">
        <v>263</v>
      </c>
      <c r="B267" s="82" t="s">
        <v>1319</v>
      </c>
      <c r="C267" s="82" t="s">
        <v>746</v>
      </c>
      <c r="D267" s="82" t="s">
        <v>1226</v>
      </c>
      <c r="E267" s="82" t="s">
        <v>1322</v>
      </c>
      <c r="F267" s="267" t="s">
        <v>972</v>
      </c>
      <c r="G267" s="82" t="s">
        <v>1162</v>
      </c>
      <c r="H267" s="82">
        <v>36</v>
      </c>
      <c r="I267" s="153">
        <v>3151.8</v>
      </c>
      <c r="J267" s="153">
        <v>409.73400000000004</v>
      </c>
      <c r="K267" s="153">
        <v>4000</v>
      </c>
      <c r="L267" s="153">
        <v>4000</v>
      </c>
      <c r="M267" s="153">
        <v>520</v>
      </c>
      <c r="N267" s="153">
        <v>4520</v>
      </c>
      <c r="O267" s="82"/>
      <c r="P267" s="82" t="s">
        <v>2</v>
      </c>
      <c r="Q267" s="82" t="s">
        <v>1178</v>
      </c>
      <c r="R267" s="317">
        <v>44986</v>
      </c>
      <c r="S267" s="82" t="s">
        <v>345</v>
      </c>
      <c r="T267" s="82"/>
      <c r="U267" s="82" t="s">
        <v>1176</v>
      </c>
    </row>
    <row r="268" spans="1:21" ht="69" customHeight="1" x14ac:dyDescent="0.3">
      <c r="A268" s="82">
        <v>264</v>
      </c>
      <c r="B268" s="82" t="s">
        <v>1319</v>
      </c>
      <c r="C268" s="82" t="s">
        <v>746</v>
      </c>
      <c r="D268" s="82" t="s">
        <v>1226</v>
      </c>
      <c r="E268" s="82" t="s">
        <v>1322</v>
      </c>
      <c r="F268" s="267" t="s">
        <v>973</v>
      </c>
      <c r="G268" s="82" t="s">
        <v>1162</v>
      </c>
      <c r="H268" s="82">
        <v>36</v>
      </c>
      <c r="I268" s="153">
        <v>2966.4</v>
      </c>
      <c r="J268" s="153">
        <v>385.63200000000001</v>
      </c>
      <c r="K268" s="153">
        <v>4000</v>
      </c>
      <c r="L268" s="153">
        <v>3000</v>
      </c>
      <c r="M268" s="153">
        <v>390</v>
      </c>
      <c r="N268" s="153">
        <v>3390</v>
      </c>
      <c r="O268" s="82"/>
      <c r="P268" s="82" t="s">
        <v>2</v>
      </c>
      <c r="Q268" s="82" t="s">
        <v>1178</v>
      </c>
      <c r="R268" s="317">
        <v>44986</v>
      </c>
      <c r="S268" s="82" t="s">
        <v>345</v>
      </c>
      <c r="T268" s="82"/>
      <c r="U268" s="82" t="s">
        <v>1176</v>
      </c>
    </row>
    <row r="269" spans="1:21" ht="69" customHeight="1" thickBot="1" x14ac:dyDescent="0.35">
      <c r="A269" s="82">
        <v>265</v>
      </c>
      <c r="B269" s="82" t="s">
        <v>1319</v>
      </c>
      <c r="C269" s="82" t="s">
        <v>746</v>
      </c>
      <c r="D269" s="82" t="s">
        <v>1226</v>
      </c>
      <c r="E269" s="82" t="s">
        <v>1322</v>
      </c>
      <c r="F269" s="267" t="s">
        <v>974</v>
      </c>
      <c r="G269" s="82" t="s">
        <v>1162</v>
      </c>
      <c r="H269" s="82">
        <v>36</v>
      </c>
      <c r="I269" s="153">
        <v>2781</v>
      </c>
      <c r="J269" s="153">
        <v>361.53000000000003</v>
      </c>
      <c r="K269" s="153">
        <v>4000</v>
      </c>
      <c r="L269" s="153">
        <v>3000</v>
      </c>
      <c r="M269" s="153">
        <v>390</v>
      </c>
      <c r="N269" s="153">
        <v>3390</v>
      </c>
      <c r="O269" s="82"/>
      <c r="P269" s="82" t="s">
        <v>2</v>
      </c>
      <c r="Q269" s="82" t="s">
        <v>1178</v>
      </c>
      <c r="R269" s="317">
        <v>44986</v>
      </c>
      <c r="S269" s="82" t="s">
        <v>345</v>
      </c>
      <c r="T269" s="82"/>
      <c r="U269" s="82" t="s">
        <v>1176</v>
      </c>
    </row>
    <row r="270" spans="1:21" ht="38.25" customHeight="1" thickBot="1" x14ac:dyDescent="0.4">
      <c r="F270" s="269" t="s">
        <v>572</v>
      </c>
      <c r="G270" s="4"/>
      <c r="H270" s="105"/>
      <c r="I270" s="158">
        <f>SUM(I5:I269)</f>
        <v>10281406373.849195</v>
      </c>
      <c r="J270" s="147"/>
      <c r="K270" s="158">
        <f>SUM(K5:K269)</f>
        <v>10798685835.200001</v>
      </c>
      <c r="L270" s="158">
        <f>SUM(L5:L269)</f>
        <v>6788906000</v>
      </c>
      <c r="M270" s="158"/>
      <c r="N270" s="159">
        <f>SUM(N5:N269)</f>
        <v>7070576106.1701384</v>
      </c>
      <c r="O270" s="146"/>
    </row>
    <row r="271" spans="1:21" ht="48" customHeight="1" x14ac:dyDescent="0.3">
      <c r="B271" s="261" t="s">
        <v>1419</v>
      </c>
      <c r="G271" s="4"/>
    </row>
    <row r="272" spans="1:21" ht="69" customHeight="1" x14ac:dyDescent="0.3">
      <c r="B272" s="360" t="s">
        <v>1420</v>
      </c>
      <c r="C272" s="360"/>
      <c r="G272" s="4"/>
    </row>
  </sheetData>
  <autoFilter ref="A4:U272" xr:uid="{4E12C6D0-60B3-4C14-BB2C-DE1BCB4683FF}"/>
  <mergeCells count="4">
    <mergeCell ref="B1:R1"/>
    <mergeCell ref="B2:R2"/>
    <mergeCell ref="B3:R3"/>
    <mergeCell ref="B272:C27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6BD7F-6654-4828-B634-30E74C63EA8C}">
  <dimension ref="A1:U120"/>
  <sheetViews>
    <sheetView showGridLines="0" topLeftCell="A109" zoomScale="80" zoomScaleNormal="80" zoomScaleSheetLayoutView="82" workbookViewId="0">
      <selection activeCell="L112" sqref="L112"/>
    </sheetView>
  </sheetViews>
  <sheetFormatPr baseColWidth="10" defaultRowHeight="14.4" x14ac:dyDescent="0.3"/>
  <cols>
    <col min="1" max="1" width="14.88671875" customWidth="1"/>
    <col min="2" max="2" width="20.88671875" customWidth="1"/>
    <col min="3" max="3" width="23.109375" customWidth="1"/>
    <col min="4" max="4" width="20.44140625" customWidth="1"/>
    <col min="5" max="5" width="40.88671875" hidden="1" customWidth="1"/>
    <col min="6" max="6" width="37.44140625" customWidth="1"/>
    <col min="7" max="7" width="51.88671875" hidden="1" customWidth="1"/>
    <col min="8" max="8" width="13.88671875" hidden="1" customWidth="1"/>
    <col min="9" max="9" width="17.44140625" customWidth="1"/>
    <col min="10" max="11" width="17.44140625" hidden="1" customWidth="1"/>
    <col min="12" max="16" width="20" customWidth="1"/>
    <col min="17" max="17" width="20.6640625" customWidth="1"/>
    <col min="18" max="18" width="21" customWidth="1"/>
    <col min="19" max="20" width="23" customWidth="1"/>
    <col min="21" max="21" width="24.44140625" customWidth="1"/>
  </cols>
  <sheetData>
    <row r="1" spans="1:21" s="74" customFormat="1" ht="25.8" x14ac:dyDescent="0.5">
      <c r="A1" s="77"/>
      <c r="B1" s="347" t="s">
        <v>372</v>
      </c>
      <c r="C1" s="347"/>
      <c r="D1" s="347"/>
      <c r="E1" s="347"/>
      <c r="F1" s="347"/>
      <c r="G1" s="347"/>
      <c r="H1" s="347"/>
      <c r="I1" s="347"/>
      <c r="J1" s="347"/>
      <c r="K1" s="347"/>
      <c r="L1" s="347"/>
      <c r="M1" s="347"/>
      <c r="N1" s="347"/>
      <c r="O1" s="347"/>
      <c r="P1" s="347"/>
      <c r="Q1" s="347"/>
      <c r="R1" s="347"/>
      <c r="S1" s="75"/>
      <c r="T1" s="75"/>
      <c r="U1" s="75"/>
    </row>
    <row r="2" spans="1:21" s="74" customFormat="1" ht="25.8" x14ac:dyDescent="0.5">
      <c r="A2" s="77"/>
      <c r="B2" s="347" t="s">
        <v>371</v>
      </c>
      <c r="C2" s="347"/>
      <c r="D2" s="347"/>
      <c r="E2" s="347"/>
      <c r="F2" s="347"/>
      <c r="G2" s="347"/>
      <c r="H2" s="347"/>
      <c r="I2" s="347"/>
      <c r="J2" s="347"/>
      <c r="K2" s="347"/>
      <c r="L2" s="347"/>
      <c r="M2" s="347"/>
      <c r="N2" s="347"/>
      <c r="O2" s="347"/>
      <c r="P2" s="347"/>
      <c r="Q2" s="347"/>
      <c r="R2" s="347"/>
      <c r="S2" s="75"/>
      <c r="T2" s="75"/>
      <c r="U2" s="75"/>
    </row>
    <row r="3" spans="1:21" ht="21.75" customHeight="1" x14ac:dyDescent="0.4">
      <c r="A3" s="78"/>
      <c r="B3" s="347" t="s">
        <v>370</v>
      </c>
      <c r="C3" s="347"/>
      <c r="D3" s="347"/>
      <c r="E3" s="347"/>
      <c r="F3" s="347"/>
      <c r="G3" s="347"/>
      <c r="H3" s="347"/>
      <c r="I3" s="347"/>
      <c r="J3" s="347"/>
      <c r="K3" s="347"/>
      <c r="L3" s="347"/>
      <c r="M3" s="347"/>
      <c r="N3" s="347"/>
      <c r="O3" s="347"/>
      <c r="P3" s="347"/>
      <c r="Q3" s="347"/>
      <c r="R3" s="347"/>
      <c r="S3" s="72"/>
      <c r="T3" s="72"/>
      <c r="U3" s="72"/>
    </row>
    <row r="4" spans="1:21" ht="62.4" x14ac:dyDescent="0.3">
      <c r="A4" s="79" t="s">
        <v>369</v>
      </c>
      <c r="B4" s="71" t="s">
        <v>368</v>
      </c>
      <c r="C4" s="71" t="s">
        <v>367</v>
      </c>
      <c r="D4" s="71" t="s">
        <v>366</v>
      </c>
      <c r="E4" s="71" t="s">
        <v>365</v>
      </c>
      <c r="F4" s="71" t="s">
        <v>364</v>
      </c>
      <c r="G4" s="71" t="s">
        <v>363</v>
      </c>
      <c r="H4" s="71" t="s">
        <v>362</v>
      </c>
      <c r="I4" s="79" t="s">
        <v>361</v>
      </c>
      <c r="J4" s="79" t="s">
        <v>358</v>
      </c>
      <c r="K4" s="127" t="s">
        <v>360</v>
      </c>
      <c r="L4" s="79" t="s">
        <v>359</v>
      </c>
      <c r="M4" s="79" t="s">
        <v>358</v>
      </c>
      <c r="N4" s="127" t="s">
        <v>357</v>
      </c>
      <c r="O4" s="79" t="s">
        <v>356</v>
      </c>
      <c r="P4" s="79" t="s">
        <v>355</v>
      </c>
      <c r="Q4" s="79" t="s">
        <v>354</v>
      </c>
      <c r="R4" s="79" t="s">
        <v>353</v>
      </c>
      <c r="S4" s="79" t="s">
        <v>352</v>
      </c>
      <c r="T4" s="79" t="s">
        <v>351</v>
      </c>
      <c r="U4" s="79" t="s">
        <v>350</v>
      </c>
    </row>
    <row r="5" spans="1:21" ht="90.75" customHeight="1" x14ac:dyDescent="0.3">
      <c r="A5" s="80">
        <v>1</v>
      </c>
      <c r="B5" s="81" t="s">
        <v>373</v>
      </c>
      <c r="C5" s="81" t="s">
        <v>374</v>
      </c>
      <c r="D5" s="82" t="s">
        <v>375</v>
      </c>
      <c r="E5" s="83" t="s">
        <v>376</v>
      </c>
      <c r="F5" s="84" t="s">
        <v>377</v>
      </c>
      <c r="G5" s="85" t="s">
        <v>378</v>
      </c>
      <c r="H5" s="86">
        <v>1</v>
      </c>
      <c r="I5" s="162">
        <v>13961074.050000001</v>
      </c>
      <c r="J5" s="162">
        <v>1814939.6265000002</v>
      </c>
      <c r="K5" s="162">
        <v>15780000</v>
      </c>
      <c r="L5" s="87">
        <v>13961074.050000001</v>
      </c>
      <c r="M5" s="87">
        <v>1814939.6265000002</v>
      </c>
      <c r="N5" s="162">
        <v>15780000</v>
      </c>
      <c r="O5" s="163" t="s">
        <v>3</v>
      </c>
      <c r="P5" s="163" t="s">
        <v>2</v>
      </c>
      <c r="Q5" s="82" t="s">
        <v>379</v>
      </c>
      <c r="R5" s="317">
        <v>44986</v>
      </c>
      <c r="S5" s="82"/>
      <c r="T5" s="82"/>
      <c r="U5" s="83"/>
    </row>
    <row r="6" spans="1:21" ht="67.2" customHeight="1" x14ac:dyDescent="0.3">
      <c r="A6" s="80">
        <v>2</v>
      </c>
      <c r="B6" s="82" t="s">
        <v>380</v>
      </c>
      <c r="C6" s="82" t="s">
        <v>381</v>
      </c>
      <c r="D6" s="82" t="s">
        <v>375</v>
      </c>
      <c r="E6" s="83" t="s">
        <v>382</v>
      </c>
      <c r="F6" s="84" t="s">
        <v>383</v>
      </c>
      <c r="G6" s="85" t="s">
        <v>384</v>
      </c>
      <c r="H6" s="86">
        <v>1</v>
      </c>
      <c r="I6" s="162">
        <v>3390338.9999999995</v>
      </c>
      <c r="J6" s="162">
        <v>440744.06999999995</v>
      </c>
      <c r="K6" s="162">
        <v>3835000</v>
      </c>
      <c r="L6" s="88">
        <v>3390338.9999999995</v>
      </c>
      <c r="M6" s="88">
        <v>440744.06999999995</v>
      </c>
      <c r="N6" s="162">
        <v>3835000</v>
      </c>
      <c r="O6" s="163" t="s">
        <v>3</v>
      </c>
      <c r="P6" s="163" t="s">
        <v>2</v>
      </c>
      <c r="Q6" s="82" t="s">
        <v>139</v>
      </c>
      <c r="R6" s="317">
        <v>45170</v>
      </c>
      <c r="S6" s="82"/>
      <c r="T6" s="82"/>
      <c r="U6" s="83"/>
    </row>
    <row r="7" spans="1:21" ht="67.2" customHeight="1" x14ac:dyDescent="0.3">
      <c r="A7" s="80">
        <v>3</v>
      </c>
      <c r="B7" s="82" t="s">
        <v>380</v>
      </c>
      <c r="C7" s="82" t="s">
        <v>381</v>
      </c>
      <c r="D7" s="82" t="s">
        <v>375</v>
      </c>
      <c r="E7" s="83" t="s">
        <v>382</v>
      </c>
      <c r="F7" s="84" t="s">
        <v>385</v>
      </c>
      <c r="G7" s="85" t="s">
        <v>386</v>
      </c>
      <c r="H7" s="86">
        <v>1</v>
      </c>
      <c r="I7" s="162">
        <v>1616668.5</v>
      </c>
      <c r="J7" s="162">
        <v>210166.905</v>
      </c>
      <c r="K7" s="162">
        <v>1830000</v>
      </c>
      <c r="L7" s="88">
        <v>1616668.5</v>
      </c>
      <c r="M7" s="88">
        <v>210166.905</v>
      </c>
      <c r="N7" s="87">
        <v>1830000</v>
      </c>
      <c r="O7" s="163" t="s">
        <v>3</v>
      </c>
      <c r="P7" s="163" t="s">
        <v>2</v>
      </c>
      <c r="Q7" s="82" t="s">
        <v>139</v>
      </c>
      <c r="R7" s="317">
        <v>45170</v>
      </c>
      <c r="S7" s="82"/>
      <c r="T7" s="82"/>
      <c r="U7" s="83"/>
    </row>
    <row r="8" spans="1:21" ht="67.2" customHeight="1" x14ac:dyDescent="0.3">
      <c r="A8" s="80">
        <v>4</v>
      </c>
      <c r="B8" s="82" t="s">
        <v>387</v>
      </c>
      <c r="C8" s="82" t="s">
        <v>388</v>
      </c>
      <c r="D8" s="82" t="s">
        <v>375</v>
      </c>
      <c r="E8" s="83" t="s">
        <v>389</v>
      </c>
      <c r="F8" s="89" t="s">
        <v>390</v>
      </c>
      <c r="G8" s="85" t="s">
        <v>391</v>
      </c>
      <c r="H8" s="86">
        <v>2</v>
      </c>
      <c r="I8" s="162">
        <v>601580.70000000007</v>
      </c>
      <c r="J8" s="162">
        <v>78205.491000000009</v>
      </c>
      <c r="K8" s="162">
        <v>680000</v>
      </c>
      <c r="L8" s="87">
        <v>601580.70000000007</v>
      </c>
      <c r="M8" s="87">
        <v>78205.491000000009</v>
      </c>
      <c r="N8" s="87">
        <v>680000</v>
      </c>
      <c r="O8" s="163" t="s">
        <v>3</v>
      </c>
      <c r="P8" s="163" t="s">
        <v>2</v>
      </c>
      <c r="Q8" s="82" t="s">
        <v>139</v>
      </c>
      <c r="R8" s="317">
        <v>45261</v>
      </c>
      <c r="S8" s="82"/>
      <c r="T8" s="82"/>
      <c r="U8" s="83"/>
    </row>
    <row r="9" spans="1:21" ht="67.2" customHeight="1" x14ac:dyDescent="0.3">
      <c r="A9" s="80">
        <v>5</v>
      </c>
      <c r="B9" s="82" t="s">
        <v>387</v>
      </c>
      <c r="C9" s="82" t="s">
        <v>388</v>
      </c>
      <c r="D9" s="82" t="s">
        <v>375</v>
      </c>
      <c r="E9" s="83" t="s">
        <v>389</v>
      </c>
      <c r="F9" s="89" t="s">
        <v>392</v>
      </c>
      <c r="G9" s="89" t="s">
        <v>393</v>
      </c>
      <c r="H9" s="86">
        <v>33</v>
      </c>
      <c r="I9" s="87">
        <v>10511325</v>
      </c>
      <c r="J9" s="87">
        <v>1366472.25</v>
      </c>
      <c r="K9" s="87">
        <v>11880000</v>
      </c>
      <c r="L9" s="87">
        <v>3503775</v>
      </c>
      <c r="M9" s="87">
        <v>455490.75</v>
      </c>
      <c r="N9" s="162">
        <v>3960000</v>
      </c>
      <c r="O9" s="163" t="s">
        <v>3</v>
      </c>
      <c r="P9" s="163" t="s">
        <v>2</v>
      </c>
      <c r="Q9" s="82" t="s">
        <v>139</v>
      </c>
      <c r="R9" s="317">
        <v>45170</v>
      </c>
      <c r="S9" s="82"/>
      <c r="T9" s="82"/>
      <c r="U9" s="83"/>
    </row>
    <row r="10" spans="1:21" ht="67.2" customHeight="1" x14ac:dyDescent="0.3">
      <c r="A10" s="80">
        <v>6</v>
      </c>
      <c r="B10" s="82" t="s">
        <v>380</v>
      </c>
      <c r="C10" s="82" t="s">
        <v>375</v>
      </c>
      <c r="D10" s="82" t="s">
        <v>375</v>
      </c>
      <c r="E10" s="90" t="s">
        <v>394</v>
      </c>
      <c r="F10" s="89" t="s">
        <v>395</v>
      </c>
      <c r="G10" s="89" t="s">
        <v>396</v>
      </c>
      <c r="H10" s="86">
        <v>1</v>
      </c>
      <c r="I10" s="88">
        <v>104513190</v>
      </c>
      <c r="J10" s="88">
        <v>13586714.700000001</v>
      </c>
      <c r="K10" s="88">
        <v>118100000</v>
      </c>
      <c r="L10" s="87">
        <v>104513190</v>
      </c>
      <c r="M10" s="87">
        <v>13586714.700000001</v>
      </c>
      <c r="N10" s="162">
        <v>118100000</v>
      </c>
      <c r="O10" s="163" t="s">
        <v>3</v>
      </c>
      <c r="P10" s="163" t="s">
        <v>2</v>
      </c>
      <c r="Q10" s="82" t="s">
        <v>139</v>
      </c>
      <c r="R10" s="317">
        <v>45261</v>
      </c>
      <c r="S10" s="82"/>
      <c r="T10" s="82"/>
      <c r="U10" s="83"/>
    </row>
    <row r="11" spans="1:21" ht="67.2" customHeight="1" x14ac:dyDescent="0.3">
      <c r="A11" s="80">
        <v>7</v>
      </c>
      <c r="B11" s="82" t="s">
        <v>380</v>
      </c>
      <c r="C11" s="82" t="s">
        <v>375</v>
      </c>
      <c r="D11" s="82" t="s">
        <v>375</v>
      </c>
      <c r="E11" s="90" t="s">
        <v>394</v>
      </c>
      <c r="F11" s="89" t="s">
        <v>397</v>
      </c>
      <c r="G11" s="89" t="s">
        <v>396</v>
      </c>
      <c r="H11" s="86">
        <v>4</v>
      </c>
      <c r="I11" s="87">
        <v>160535230</v>
      </c>
      <c r="J11" s="87">
        <v>20869579.900000002</v>
      </c>
      <c r="K11" s="87">
        <v>181405000</v>
      </c>
      <c r="L11" s="87">
        <v>160535230</v>
      </c>
      <c r="M11" s="87">
        <v>20869579.900000002</v>
      </c>
      <c r="N11" s="162">
        <v>181405000</v>
      </c>
      <c r="O11" s="163" t="s">
        <v>3</v>
      </c>
      <c r="P11" s="163" t="s">
        <v>2</v>
      </c>
      <c r="Q11" s="82" t="s">
        <v>139</v>
      </c>
      <c r="R11" s="317">
        <v>45261</v>
      </c>
      <c r="S11" s="82"/>
      <c r="T11" s="82"/>
      <c r="U11" s="83"/>
    </row>
    <row r="12" spans="1:21" ht="67.2" customHeight="1" x14ac:dyDescent="0.3">
      <c r="A12" s="80">
        <v>8</v>
      </c>
      <c r="B12" s="82" t="s">
        <v>380</v>
      </c>
      <c r="C12" s="82" t="s">
        <v>375</v>
      </c>
      <c r="D12" s="82" t="s">
        <v>375</v>
      </c>
      <c r="E12" s="90" t="s">
        <v>394</v>
      </c>
      <c r="F12" s="85" t="s">
        <v>398</v>
      </c>
      <c r="G12" s="89" t="s">
        <v>396</v>
      </c>
      <c r="H12" s="86">
        <v>1</v>
      </c>
      <c r="I12" s="162">
        <v>57880445</v>
      </c>
      <c r="J12" s="162">
        <v>7524457.8500000006</v>
      </c>
      <c r="K12" s="162">
        <v>65405000</v>
      </c>
      <c r="L12" s="87">
        <v>57880445</v>
      </c>
      <c r="M12" s="87">
        <v>7524457.8500000006</v>
      </c>
      <c r="N12" s="162">
        <v>65405000</v>
      </c>
      <c r="O12" s="163" t="s">
        <v>3</v>
      </c>
      <c r="P12" s="163" t="s">
        <v>2</v>
      </c>
      <c r="Q12" s="82" t="s">
        <v>139</v>
      </c>
      <c r="R12" s="317">
        <v>45261</v>
      </c>
      <c r="S12" s="82"/>
      <c r="T12" s="82"/>
      <c r="U12" s="83"/>
    </row>
    <row r="13" spans="1:21" ht="67.2" customHeight="1" x14ac:dyDescent="0.3">
      <c r="A13" s="80">
        <v>9</v>
      </c>
      <c r="B13" s="82" t="s">
        <v>380</v>
      </c>
      <c r="C13" s="82" t="s">
        <v>399</v>
      </c>
      <c r="D13" s="82" t="s">
        <v>375</v>
      </c>
      <c r="E13" s="83" t="s">
        <v>400</v>
      </c>
      <c r="F13" s="85" t="s">
        <v>401</v>
      </c>
      <c r="G13" s="89" t="s">
        <v>402</v>
      </c>
      <c r="H13" s="86">
        <v>560</v>
      </c>
      <c r="I13" s="162">
        <v>141613612</v>
      </c>
      <c r="J13" s="162">
        <v>18409769.560000002</v>
      </c>
      <c r="K13" s="162">
        <v>160025000</v>
      </c>
      <c r="L13" s="87">
        <v>141613612</v>
      </c>
      <c r="M13" s="87">
        <v>18409769.560000002</v>
      </c>
      <c r="N13" s="162">
        <v>160025000</v>
      </c>
      <c r="O13" s="163" t="s">
        <v>3</v>
      </c>
      <c r="P13" s="163" t="s">
        <v>2</v>
      </c>
      <c r="Q13" s="82" t="s">
        <v>139</v>
      </c>
      <c r="R13" s="317">
        <v>45261</v>
      </c>
      <c r="S13" s="82"/>
      <c r="T13" s="82"/>
      <c r="U13" s="83"/>
    </row>
    <row r="14" spans="1:21" ht="67.2" customHeight="1" x14ac:dyDescent="0.3">
      <c r="A14" s="80">
        <v>10</v>
      </c>
      <c r="B14" s="82" t="s">
        <v>380</v>
      </c>
      <c r="C14" s="82" t="s">
        <v>399</v>
      </c>
      <c r="D14" s="82" t="s">
        <v>375</v>
      </c>
      <c r="E14" s="83" t="s">
        <v>400</v>
      </c>
      <c r="F14" s="85" t="s">
        <v>403</v>
      </c>
      <c r="G14" s="89" t="s">
        <v>402</v>
      </c>
      <c r="H14" s="86">
        <v>1480</v>
      </c>
      <c r="I14" s="87">
        <v>44607200</v>
      </c>
      <c r="J14" s="87">
        <v>5798936</v>
      </c>
      <c r="K14" s="87">
        <v>50410000</v>
      </c>
      <c r="L14" s="87">
        <v>44607200</v>
      </c>
      <c r="M14" s="87">
        <v>5798936</v>
      </c>
      <c r="N14" s="162">
        <v>50410000</v>
      </c>
      <c r="O14" s="163" t="s">
        <v>3</v>
      </c>
      <c r="P14" s="163" t="s">
        <v>2</v>
      </c>
      <c r="Q14" s="82" t="s">
        <v>139</v>
      </c>
      <c r="R14" s="317">
        <v>45261</v>
      </c>
      <c r="S14" s="82"/>
      <c r="T14" s="82"/>
      <c r="U14" s="83"/>
    </row>
    <row r="15" spans="1:21" ht="67.2" customHeight="1" x14ac:dyDescent="0.3">
      <c r="A15" s="80">
        <v>11</v>
      </c>
      <c r="B15" s="82" t="s">
        <v>380</v>
      </c>
      <c r="C15" s="82" t="s">
        <v>399</v>
      </c>
      <c r="D15" s="82" t="s">
        <v>375</v>
      </c>
      <c r="E15" s="83" t="s">
        <v>400</v>
      </c>
      <c r="F15" s="85" t="s">
        <v>404</v>
      </c>
      <c r="G15" s="89" t="s">
        <v>402</v>
      </c>
      <c r="H15" s="86">
        <v>4</v>
      </c>
      <c r="I15" s="87">
        <v>2508312.4500000002</v>
      </c>
      <c r="J15" s="87">
        <v>326080.61850000004</v>
      </c>
      <c r="K15" s="87">
        <v>2835000</v>
      </c>
      <c r="L15" s="87">
        <v>2508312.4500000002</v>
      </c>
      <c r="M15" s="87">
        <v>326080.61850000004</v>
      </c>
      <c r="N15" s="162">
        <v>2835000</v>
      </c>
      <c r="O15" s="163" t="s">
        <v>3</v>
      </c>
      <c r="P15" s="163" t="s">
        <v>2</v>
      </c>
      <c r="Q15" s="82" t="s">
        <v>139</v>
      </c>
      <c r="R15" s="317">
        <v>45261</v>
      </c>
      <c r="S15" s="82"/>
      <c r="T15" s="82"/>
      <c r="U15" s="83"/>
    </row>
    <row r="16" spans="1:21" ht="67.2" customHeight="1" x14ac:dyDescent="0.3">
      <c r="A16" s="80">
        <v>12</v>
      </c>
      <c r="B16" s="82" t="s">
        <v>405</v>
      </c>
      <c r="C16" s="82" t="s">
        <v>406</v>
      </c>
      <c r="D16" s="82" t="s">
        <v>375</v>
      </c>
      <c r="E16" s="83" t="s">
        <v>407</v>
      </c>
      <c r="F16" s="89" t="s">
        <v>408</v>
      </c>
      <c r="G16" s="85" t="s">
        <v>409</v>
      </c>
      <c r="H16" s="86">
        <v>1</v>
      </c>
      <c r="I16" s="87">
        <v>13664797.85</v>
      </c>
      <c r="J16" s="87">
        <v>1776423.7205000001</v>
      </c>
      <c r="K16" s="87">
        <v>15445000</v>
      </c>
      <c r="L16" s="87">
        <v>13664797.85</v>
      </c>
      <c r="M16" s="87">
        <v>1776423.7205000001</v>
      </c>
      <c r="N16" s="162">
        <v>15445000</v>
      </c>
      <c r="O16" s="163" t="s">
        <v>3</v>
      </c>
      <c r="P16" s="163" t="s">
        <v>2</v>
      </c>
      <c r="Q16" s="82" t="s">
        <v>139</v>
      </c>
      <c r="R16" s="317">
        <v>45261</v>
      </c>
      <c r="S16" s="82"/>
      <c r="T16" s="82"/>
      <c r="U16" s="83"/>
    </row>
    <row r="17" spans="1:21" ht="67.2" customHeight="1" x14ac:dyDescent="0.3">
      <c r="A17" s="80">
        <v>13</v>
      </c>
      <c r="B17" s="82" t="s">
        <v>405</v>
      </c>
      <c r="C17" s="82" t="s">
        <v>406</v>
      </c>
      <c r="D17" s="82" t="s">
        <v>375</v>
      </c>
      <c r="E17" s="83" t="s">
        <v>407</v>
      </c>
      <c r="F17" s="85" t="s">
        <v>410</v>
      </c>
      <c r="G17" s="85" t="s">
        <v>411</v>
      </c>
      <c r="H17" s="86">
        <v>10</v>
      </c>
      <c r="I17" s="87">
        <v>6813010</v>
      </c>
      <c r="J17" s="87">
        <v>885691.3</v>
      </c>
      <c r="K17" s="87">
        <v>7700000</v>
      </c>
      <c r="L17" s="87">
        <v>6813010</v>
      </c>
      <c r="M17" s="87">
        <v>885691.3</v>
      </c>
      <c r="N17" s="162">
        <v>7700000</v>
      </c>
      <c r="O17" s="163" t="s">
        <v>3</v>
      </c>
      <c r="P17" s="163" t="s">
        <v>2</v>
      </c>
      <c r="Q17" s="82" t="s">
        <v>139</v>
      </c>
      <c r="R17" s="317">
        <v>45261</v>
      </c>
      <c r="S17" s="82"/>
      <c r="T17" s="82"/>
      <c r="U17" s="83"/>
    </row>
    <row r="18" spans="1:21" ht="67.2" customHeight="1" x14ac:dyDescent="0.3">
      <c r="A18" s="80">
        <v>14</v>
      </c>
      <c r="B18" s="82" t="s">
        <v>380</v>
      </c>
      <c r="C18" s="82" t="s">
        <v>412</v>
      </c>
      <c r="D18" s="82" t="s">
        <v>375</v>
      </c>
      <c r="E18" s="90" t="s">
        <v>413</v>
      </c>
      <c r="F18" s="85" t="s">
        <v>414</v>
      </c>
      <c r="G18" s="85" t="s">
        <v>415</v>
      </c>
      <c r="H18" s="86">
        <v>1</v>
      </c>
      <c r="I18" s="87">
        <v>445250</v>
      </c>
      <c r="J18" s="87">
        <v>57882.5</v>
      </c>
      <c r="K18" s="87">
        <v>505000</v>
      </c>
      <c r="L18" s="87">
        <v>445250</v>
      </c>
      <c r="M18" s="87">
        <v>57882.5</v>
      </c>
      <c r="N18" s="162">
        <v>505000</v>
      </c>
      <c r="O18" s="163" t="s">
        <v>3</v>
      </c>
      <c r="P18" s="163" t="s">
        <v>2</v>
      </c>
      <c r="Q18" s="81" t="s">
        <v>416</v>
      </c>
      <c r="R18" s="317">
        <v>44958</v>
      </c>
      <c r="S18" s="82"/>
      <c r="T18" s="82"/>
      <c r="U18" s="83"/>
    </row>
    <row r="19" spans="1:21" ht="67.2" customHeight="1" x14ac:dyDescent="0.3">
      <c r="A19" s="80">
        <v>15</v>
      </c>
      <c r="B19" s="82" t="s">
        <v>417</v>
      </c>
      <c r="C19" s="82" t="s">
        <v>418</v>
      </c>
      <c r="D19" s="82" t="s">
        <v>375</v>
      </c>
      <c r="E19" s="83" t="s">
        <v>419</v>
      </c>
      <c r="F19" s="85" t="s">
        <v>420</v>
      </c>
      <c r="G19" s="85" t="s">
        <v>421</v>
      </c>
      <c r="H19" s="86">
        <v>5</v>
      </c>
      <c r="I19" s="87">
        <v>86266845.000000015</v>
      </c>
      <c r="J19" s="87">
        <v>11214689.850000001</v>
      </c>
      <c r="K19" s="87">
        <v>97485000</v>
      </c>
      <c r="L19" s="88">
        <v>86266845.000000015</v>
      </c>
      <c r="M19" s="88">
        <v>11214689.850000001</v>
      </c>
      <c r="N19" s="162">
        <v>97485000</v>
      </c>
      <c r="O19" s="163" t="s">
        <v>3</v>
      </c>
      <c r="P19" s="163" t="s">
        <v>2</v>
      </c>
      <c r="Q19" s="82" t="s">
        <v>139</v>
      </c>
      <c r="R19" s="317">
        <v>45170</v>
      </c>
      <c r="S19" s="82"/>
      <c r="T19" s="82"/>
      <c r="U19" s="83"/>
    </row>
    <row r="20" spans="1:21" ht="67.2" customHeight="1" x14ac:dyDescent="0.3">
      <c r="A20" s="80">
        <v>16</v>
      </c>
      <c r="B20" s="82" t="s">
        <v>417</v>
      </c>
      <c r="C20" s="82" t="s">
        <v>418</v>
      </c>
      <c r="D20" s="82" t="s">
        <v>375</v>
      </c>
      <c r="E20" s="83" t="s">
        <v>419</v>
      </c>
      <c r="F20" s="85" t="s">
        <v>422</v>
      </c>
      <c r="G20" s="85" t="s">
        <v>421</v>
      </c>
      <c r="H20" s="86">
        <v>22</v>
      </c>
      <c r="I20" s="87">
        <v>2156671.125</v>
      </c>
      <c r="J20" s="87">
        <v>280367.24625000003</v>
      </c>
      <c r="K20" s="87">
        <v>2440000</v>
      </c>
      <c r="L20" s="88">
        <v>2156671.125</v>
      </c>
      <c r="M20" s="88">
        <v>280367.24625000003</v>
      </c>
      <c r="N20" s="162">
        <v>2440000</v>
      </c>
      <c r="O20" s="163" t="s">
        <v>3</v>
      </c>
      <c r="P20" s="163" t="s">
        <v>2</v>
      </c>
      <c r="Q20" s="82" t="s">
        <v>139</v>
      </c>
      <c r="R20" s="317">
        <v>45170</v>
      </c>
      <c r="S20" s="82"/>
      <c r="T20" s="82"/>
      <c r="U20" s="83"/>
    </row>
    <row r="21" spans="1:21" ht="67.2" customHeight="1" x14ac:dyDescent="0.3">
      <c r="A21" s="80">
        <v>17</v>
      </c>
      <c r="B21" s="82" t="s">
        <v>417</v>
      </c>
      <c r="C21" s="82" t="s">
        <v>418</v>
      </c>
      <c r="D21" s="82" t="s">
        <v>375</v>
      </c>
      <c r="E21" s="83" t="s">
        <v>419</v>
      </c>
      <c r="F21" s="85" t="s">
        <v>423</v>
      </c>
      <c r="G21" s="85" t="s">
        <v>421</v>
      </c>
      <c r="H21" s="86">
        <v>22</v>
      </c>
      <c r="I21" s="87">
        <v>2156671.125</v>
      </c>
      <c r="J21" s="87">
        <v>280367.24625000003</v>
      </c>
      <c r="K21" s="87">
        <v>2440000</v>
      </c>
      <c r="L21" s="88">
        <v>2156671.125</v>
      </c>
      <c r="M21" s="88">
        <v>280367.24625000003</v>
      </c>
      <c r="N21" s="162">
        <v>2440000</v>
      </c>
      <c r="O21" s="163" t="s">
        <v>3</v>
      </c>
      <c r="P21" s="163" t="s">
        <v>2</v>
      </c>
      <c r="Q21" s="82" t="s">
        <v>139</v>
      </c>
      <c r="R21" s="317">
        <v>45170</v>
      </c>
      <c r="S21" s="82"/>
      <c r="T21" s="82"/>
      <c r="U21" s="83"/>
    </row>
    <row r="22" spans="1:21" ht="67.2" customHeight="1" x14ac:dyDescent="0.3">
      <c r="A22" s="80">
        <v>18</v>
      </c>
      <c r="B22" s="82" t="s">
        <v>417</v>
      </c>
      <c r="C22" s="82" t="s">
        <v>418</v>
      </c>
      <c r="D22" s="82" t="s">
        <v>375</v>
      </c>
      <c r="E22" s="83" t="s">
        <v>419</v>
      </c>
      <c r="F22" s="85" t="s">
        <v>424</v>
      </c>
      <c r="G22" s="85" t="s">
        <v>421</v>
      </c>
      <c r="H22" s="86">
        <v>5</v>
      </c>
      <c r="I22" s="87">
        <v>2875561.5000000005</v>
      </c>
      <c r="J22" s="87">
        <v>373822.99500000005</v>
      </c>
      <c r="K22" s="87">
        <v>3250000</v>
      </c>
      <c r="L22" s="88">
        <v>2875561.5000000005</v>
      </c>
      <c r="M22" s="88">
        <v>373822.99500000005</v>
      </c>
      <c r="N22" s="162">
        <v>3250000</v>
      </c>
      <c r="O22" s="163" t="s">
        <v>3</v>
      </c>
      <c r="P22" s="163" t="s">
        <v>2</v>
      </c>
      <c r="Q22" s="82" t="s">
        <v>139</v>
      </c>
      <c r="R22" s="317">
        <v>45170</v>
      </c>
      <c r="S22" s="82"/>
      <c r="T22" s="82"/>
      <c r="U22" s="83"/>
    </row>
    <row r="23" spans="1:21" ht="67.2" customHeight="1" x14ac:dyDescent="0.3">
      <c r="A23" s="80">
        <v>19</v>
      </c>
      <c r="B23" s="82" t="s">
        <v>380</v>
      </c>
      <c r="C23" s="82" t="s">
        <v>425</v>
      </c>
      <c r="D23" s="82" t="s">
        <v>375</v>
      </c>
      <c r="E23" s="83" t="s">
        <v>426</v>
      </c>
      <c r="F23" s="85" t="s">
        <v>427</v>
      </c>
      <c r="G23" s="85" t="s">
        <v>428</v>
      </c>
      <c r="H23" s="86">
        <v>4</v>
      </c>
      <c r="I23" s="87">
        <v>51760107</v>
      </c>
      <c r="J23" s="87">
        <v>6728813.9100000001</v>
      </c>
      <c r="K23" s="87">
        <v>58490000</v>
      </c>
      <c r="L23" s="88">
        <v>51760107</v>
      </c>
      <c r="M23" s="88">
        <v>6728813.9100000001</v>
      </c>
      <c r="N23" s="162">
        <v>58490000</v>
      </c>
      <c r="O23" s="163" t="s">
        <v>3</v>
      </c>
      <c r="P23" s="163" t="s">
        <v>2</v>
      </c>
      <c r="Q23" s="82" t="s">
        <v>139</v>
      </c>
      <c r="R23" s="317">
        <v>45170</v>
      </c>
      <c r="S23" s="82"/>
      <c r="T23" s="82"/>
      <c r="U23" s="83"/>
    </row>
    <row r="24" spans="1:21" ht="67.2" customHeight="1" x14ac:dyDescent="0.3">
      <c r="A24" s="80">
        <v>20</v>
      </c>
      <c r="B24" s="82" t="s">
        <v>380</v>
      </c>
      <c r="C24" s="82" t="s">
        <v>425</v>
      </c>
      <c r="D24" s="82" t="s">
        <v>375</v>
      </c>
      <c r="E24" s="83" t="s">
        <v>426</v>
      </c>
      <c r="F24" s="85" t="s">
        <v>429</v>
      </c>
      <c r="G24" s="85" t="s">
        <v>428</v>
      </c>
      <c r="H24" s="86">
        <v>4</v>
      </c>
      <c r="I24" s="87">
        <v>51760107</v>
      </c>
      <c r="J24" s="87">
        <v>6728813.9100000001</v>
      </c>
      <c r="K24" s="87">
        <v>58490000</v>
      </c>
      <c r="L24" s="88">
        <v>51760107</v>
      </c>
      <c r="M24" s="88">
        <v>6728813.9100000001</v>
      </c>
      <c r="N24" s="162">
        <v>58490000</v>
      </c>
      <c r="O24" s="163" t="s">
        <v>3</v>
      </c>
      <c r="P24" s="163" t="s">
        <v>2</v>
      </c>
      <c r="Q24" s="82" t="s">
        <v>139</v>
      </c>
      <c r="R24" s="317">
        <v>45170</v>
      </c>
      <c r="S24" s="82"/>
      <c r="T24" s="82"/>
      <c r="U24" s="83"/>
    </row>
    <row r="25" spans="1:21" ht="67.2" customHeight="1" x14ac:dyDescent="0.3">
      <c r="A25" s="80">
        <v>21</v>
      </c>
      <c r="B25" s="82" t="s">
        <v>380</v>
      </c>
      <c r="C25" s="82" t="s">
        <v>425</v>
      </c>
      <c r="D25" s="82" t="s">
        <v>375</v>
      </c>
      <c r="E25" s="83" t="s">
        <v>426</v>
      </c>
      <c r="F25" s="85" t="s">
        <v>430</v>
      </c>
      <c r="G25" s="85" t="s">
        <v>428</v>
      </c>
      <c r="H25" s="86">
        <v>4</v>
      </c>
      <c r="I25" s="87">
        <v>5751123.0000000009</v>
      </c>
      <c r="J25" s="87">
        <v>747645.99000000011</v>
      </c>
      <c r="K25" s="87">
        <v>6500000</v>
      </c>
      <c r="L25" s="88">
        <v>5751123.0000000009</v>
      </c>
      <c r="M25" s="88">
        <v>747645.99000000011</v>
      </c>
      <c r="N25" s="162">
        <v>6500000</v>
      </c>
      <c r="O25" s="163" t="s">
        <v>3</v>
      </c>
      <c r="P25" s="163" t="s">
        <v>2</v>
      </c>
      <c r="Q25" s="82" t="s">
        <v>139</v>
      </c>
      <c r="R25" s="317">
        <v>45170</v>
      </c>
      <c r="S25" s="82"/>
      <c r="T25" s="82"/>
      <c r="U25" s="83"/>
    </row>
    <row r="26" spans="1:21" ht="67.2" customHeight="1" x14ac:dyDescent="0.3">
      <c r="A26" s="80">
        <v>22</v>
      </c>
      <c r="B26" s="82" t="s">
        <v>380</v>
      </c>
      <c r="C26" s="82" t="s">
        <v>425</v>
      </c>
      <c r="D26" s="82" t="s">
        <v>375</v>
      </c>
      <c r="E26" s="83" t="s">
        <v>426</v>
      </c>
      <c r="F26" s="85" t="s">
        <v>431</v>
      </c>
      <c r="G26" s="85" t="s">
        <v>428</v>
      </c>
      <c r="H26" s="86">
        <v>4</v>
      </c>
      <c r="I26" s="87">
        <v>5751123.0000000009</v>
      </c>
      <c r="J26" s="87">
        <v>747645.99000000011</v>
      </c>
      <c r="K26" s="87">
        <v>6500000</v>
      </c>
      <c r="L26" s="88">
        <v>5751123.0000000009</v>
      </c>
      <c r="M26" s="88">
        <v>747645.99000000011</v>
      </c>
      <c r="N26" s="162">
        <v>6500000</v>
      </c>
      <c r="O26" s="163" t="s">
        <v>3</v>
      </c>
      <c r="P26" s="163" t="s">
        <v>2</v>
      </c>
      <c r="Q26" s="82" t="s">
        <v>139</v>
      </c>
      <c r="R26" s="317">
        <v>45170</v>
      </c>
      <c r="S26" s="82"/>
      <c r="T26" s="82"/>
      <c r="U26" s="83"/>
    </row>
    <row r="27" spans="1:21" ht="67.2" customHeight="1" x14ac:dyDescent="0.3">
      <c r="A27" s="80">
        <v>23</v>
      </c>
      <c r="B27" s="82" t="s">
        <v>380</v>
      </c>
      <c r="C27" s="82" t="s">
        <v>425</v>
      </c>
      <c r="D27" s="82" t="s">
        <v>375</v>
      </c>
      <c r="E27" s="83" t="s">
        <v>426</v>
      </c>
      <c r="F27" s="85" t="s">
        <v>432</v>
      </c>
      <c r="G27" s="85" t="s">
        <v>428</v>
      </c>
      <c r="H27" s="86">
        <v>4</v>
      </c>
      <c r="I27" s="87">
        <v>7188903.75</v>
      </c>
      <c r="J27" s="87">
        <v>934557.48750000005</v>
      </c>
      <c r="K27" s="87">
        <v>8125000</v>
      </c>
      <c r="L27" s="88">
        <v>7188903.75</v>
      </c>
      <c r="M27" s="88">
        <v>934557.48750000005</v>
      </c>
      <c r="N27" s="162">
        <v>8125000</v>
      </c>
      <c r="O27" s="163" t="s">
        <v>3</v>
      </c>
      <c r="P27" s="163" t="s">
        <v>2</v>
      </c>
      <c r="Q27" s="82" t="s">
        <v>139</v>
      </c>
      <c r="R27" s="317">
        <v>45170</v>
      </c>
      <c r="S27" s="82"/>
      <c r="T27" s="82"/>
      <c r="U27" s="83"/>
    </row>
    <row r="28" spans="1:21" ht="67.2" customHeight="1" x14ac:dyDescent="0.3">
      <c r="A28" s="80">
        <v>24</v>
      </c>
      <c r="B28" s="81" t="s">
        <v>433</v>
      </c>
      <c r="C28" s="82" t="s">
        <v>434</v>
      </c>
      <c r="D28" s="82" t="s">
        <v>375</v>
      </c>
      <c r="E28" s="83" t="s">
        <v>435</v>
      </c>
      <c r="F28" s="85" t="s">
        <v>436</v>
      </c>
      <c r="G28" s="85" t="s">
        <v>437</v>
      </c>
      <c r="H28" s="86">
        <v>1</v>
      </c>
      <c r="I28" s="87">
        <v>316470</v>
      </c>
      <c r="J28" s="87">
        <v>41141.1</v>
      </c>
      <c r="K28" s="87">
        <v>360000</v>
      </c>
      <c r="L28" s="88">
        <v>316470</v>
      </c>
      <c r="M28" s="88">
        <v>41141.1</v>
      </c>
      <c r="N28" s="162">
        <v>360000</v>
      </c>
      <c r="O28" s="163" t="s">
        <v>3</v>
      </c>
      <c r="P28" s="163" t="s">
        <v>2</v>
      </c>
      <c r="Q28" s="82" t="s">
        <v>139</v>
      </c>
      <c r="R28" s="317">
        <v>45200</v>
      </c>
      <c r="S28" s="82"/>
      <c r="T28" s="82"/>
      <c r="U28" s="83"/>
    </row>
    <row r="29" spans="1:21" ht="67.2" customHeight="1" x14ac:dyDescent="0.3">
      <c r="A29" s="80">
        <v>25</v>
      </c>
      <c r="B29" s="81" t="s">
        <v>438</v>
      </c>
      <c r="C29" s="81" t="s">
        <v>439</v>
      </c>
      <c r="D29" s="81" t="s">
        <v>375</v>
      </c>
      <c r="E29" s="90" t="s">
        <v>440</v>
      </c>
      <c r="F29" s="84" t="s">
        <v>441</v>
      </c>
      <c r="G29" s="84" t="s">
        <v>442</v>
      </c>
      <c r="H29" s="91">
        <v>3</v>
      </c>
      <c r="I29" s="87">
        <v>300002.59999999998</v>
      </c>
      <c r="J29" s="87">
        <v>39000.337999999996</v>
      </c>
      <c r="K29" s="87">
        <v>340000</v>
      </c>
      <c r="L29" s="88">
        <v>300002.59999999998</v>
      </c>
      <c r="M29" s="88">
        <v>39000.337999999996</v>
      </c>
      <c r="N29" s="162">
        <v>340000</v>
      </c>
      <c r="O29" s="164" t="s">
        <v>3</v>
      </c>
      <c r="P29" s="164" t="s">
        <v>2</v>
      </c>
      <c r="Q29" s="81" t="s">
        <v>139</v>
      </c>
      <c r="R29" s="318">
        <v>45139</v>
      </c>
      <c r="S29" s="81"/>
      <c r="T29" s="81"/>
      <c r="U29" s="90"/>
    </row>
    <row r="30" spans="1:21" ht="67.2" customHeight="1" x14ac:dyDescent="0.3">
      <c r="A30" s="80">
        <v>26</v>
      </c>
      <c r="B30" s="82" t="s">
        <v>380</v>
      </c>
      <c r="C30" s="82" t="s">
        <v>443</v>
      </c>
      <c r="D30" s="82" t="s">
        <v>375</v>
      </c>
      <c r="E30" s="83" t="s">
        <v>426</v>
      </c>
      <c r="F30" s="89" t="s">
        <v>444</v>
      </c>
      <c r="G30" s="85" t="s">
        <v>445</v>
      </c>
      <c r="H30" s="86">
        <v>13</v>
      </c>
      <c r="I30" s="87">
        <v>250785.35</v>
      </c>
      <c r="J30" s="87">
        <v>32602.095500000003</v>
      </c>
      <c r="K30" s="87">
        <v>285000</v>
      </c>
      <c r="L30" s="88">
        <v>250785.35</v>
      </c>
      <c r="M30" s="88">
        <v>32602.095500000003</v>
      </c>
      <c r="N30" s="162">
        <v>285000</v>
      </c>
      <c r="O30" s="163" t="s">
        <v>3</v>
      </c>
      <c r="P30" s="163" t="s">
        <v>2</v>
      </c>
      <c r="Q30" s="82" t="s">
        <v>139</v>
      </c>
      <c r="R30" s="317">
        <v>45231</v>
      </c>
      <c r="S30" s="82"/>
      <c r="T30" s="82"/>
      <c r="U30" s="83"/>
    </row>
    <row r="31" spans="1:21" ht="67.2" customHeight="1" x14ac:dyDescent="0.3">
      <c r="A31" s="80">
        <v>27</v>
      </c>
      <c r="B31" s="82" t="s">
        <v>387</v>
      </c>
      <c r="C31" s="82" t="s">
        <v>388</v>
      </c>
      <c r="D31" s="82" t="s">
        <v>375</v>
      </c>
      <c r="E31" s="83" t="s">
        <v>446</v>
      </c>
      <c r="F31" s="89" t="s">
        <v>447</v>
      </c>
      <c r="G31" s="85" t="s">
        <v>448</v>
      </c>
      <c r="H31" s="86">
        <v>3</v>
      </c>
      <c r="I31" s="87">
        <v>4747050</v>
      </c>
      <c r="J31" s="87">
        <v>617116.5</v>
      </c>
      <c r="K31" s="87">
        <v>5365000</v>
      </c>
      <c r="L31" s="88">
        <v>4747050</v>
      </c>
      <c r="M31" s="87">
        <v>617116.5</v>
      </c>
      <c r="N31" s="162">
        <v>5365000</v>
      </c>
      <c r="O31" s="163" t="s">
        <v>3</v>
      </c>
      <c r="P31" s="163" t="s">
        <v>2</v>
      </c>
      <c r="Q31" s="82" t="s">
        <v>139</v>
      </c>
      <c r="R31" s="317">
        <v>45261</v>
      </c>
      <c r="S31" s="82"/>
      <c r="T31" s="82"/>
      <c r="U31" s="83"/>
    </row>
    <row r="32" spans="1:21" ht="67.2" customHeight="1" x14ac:dyDescent="0.3">
      <c r="A32" s="80">
        <v>28</v>
      </c>
      <c r="B32" s="82" t="s">
        <v>405</v>
      </c>
      <c r="C32" s="82" t="s">
        <v>406</v>
      </c>
      <c r="D32" s="82" t="s">
        <v>375</v>
      </c>
      <c r="E32" s="83" t="s">
        <v>407</v>
      </c>
      <c r="F32" s="89" t="s">
        <v>449</v>
      </c>
      <c r="G32" s="85" t="s">
        <v>450</v>
      </c>
      <c r="H32" s="86">
        <v>9</v>
      </c>
      <c r="I32" s="87">
        <v>10790780.75221239</v>
      </c>
      <c r="J32" s="87">
        <v>1402801.4977876109</v>
      </c>
      <c r="K32" s="87">
        <v>12195000</v>
      </c>
      <c r="L32" s="88">
        <v>10790780.75221239</v>
      </c>
      <c r="M32" s="88">
        <v>1402801.4977876109</v>
      </c>
      <c r="N32" s="162">
        <v>12195000</v>
      </c>
      <c r="O32" s="163" t="s">
        <v>3</v>
      </c>
      <c r="P32" s="163" t="s">
        <v>2</v>
      </c>
      <c r="Q32" s="82" t="s">
        <v>139</v>
      </c>
      <c r="R32" s="317">
        <v>45261</v>
      </c>
      <c r="S32" s="82"/>
      <c r="T32" s="82"/>
      <c r="U32" s="83"/>
    </row>
    <row r="33" spans="1:21" ht="67.2" customHeight="1" x14ac:dyDescent="0.3">
      <c r="A33" s="80">
        <v>29</v>
      </c>
      <c r="B33" s="82" t="s">
        <v>405</v>
      </c>
      <c r="C33" s="82" t="s">
        <v>406</v>
      </c>
      <c r="D33" s="82" t="s">
        <v>375</v>
      </c>
      <c r="E33" s="83" t="s">
        <v>407</v>
      </c>
      <c r="F33" s="89" t="s">
        <v>451</v>
      </c>
      <c r="G33" s="85" t="s">
        <v>450</v>
      </c>
      <c r="H33" s="86">
        <v>1</v>
      </c>
      <c r="I33" s="87">
        <v>4016567.2123893807</v>
      </c>
      <c r="J33" s="87">
        <v>522153.73761061952</v>
      </c>
      <c r="K33" s="87">
        <v>4540000</v>
      </c>
      <c r="L33" s="88">
        <v>4016567.2123893807</v>
      </c>
      <c r="M33" s="88">
        <v>522153.73761061952</v>
      </c>
      <c r="N33" s="87">
        <v>4540000</v>
      </c>
      <c r="O33" s="163" t="s">
        <v>3</v>
      </c>
      <c r="P33" s="163" t="s">
        <v>2</v>
      </c>
      <c r="Q33" s="82" t="s">
        <v>139</v>
      </c>
      <c r="R33" s="317">
        <v>45261</v>
      </c>
      <c r="S33" s="82"/>
      <c r="T33" s="82"/>
      <c r="U33" s="83"/>
    </row>
    <row r="34" spans="1:21" ht="67.2" customHeight="1" x14ac:dyDescent="0.3">
      <c r="A34" s="80">
        <v>30</v>
      </c>
      <c r="B34" s="81" t="s">
        <v>433</v>
      </c>
      <c r="C34" s="82" t="s">
        <v>434</v>
      </c>
      <c r="D34" s="82" t="s">
        <v>375</v>
      </c>
      <c r="E34" s="83" t="s">
        <v>435</v>
      </c>
      <c r="F34" s="89" t="s">
        <v>452</v>
      </c>
      <c r="G34" s="85" t="s">
        <v>453</v>
      </c>
      <c r="H34" s="91">
        <v>2</v>
      </c>
      <c r="I34" s="87">
        <v>959000</v>
      </c>
      <c r="J34" s="87">
        <v>124670</v>
      </c>
      <c r="K34" s="87">
        <v>1085000</v>
      </c>
      <c r="L34" s="88">
        <v>959000</v>
      </c>
      <c r="M34" s="88">
        <v>124670</v>
      </c>
      <c r="N34" s="87">
        <v>1085000</v>
      </c>
      <c r="O34" s="163" t="s">
        <v>3</v>
      </c>
      <c r="P34" s="163" t="s">
        <v>2</v>
      </c>
      <c r="Q34" s="82" t="s">
        <v>139</v>
      </c>
      <c r="R34" s="317">
        <v>44986</v>
      </c>
      <c r="S34" s="82"/>
      <c r="T34" s="82"/>
      <c r="U34" s="83"/>
    </row>
    <row r="35" spans="1:21" ht="67.2" customHeight="1" x14ac:dyDescent="0.3">
      <c r="A35" s="80">
        <v>31</v>
      </c>
      <c r="B35" s="82" t="s">
        <v>380</v>
      </c>
      <c r="C35" s="82" t="s">
        <v>454</v>
      </c>
      <c r="D35" s="82" t="s">
        <v>375</v>
      </c>
      <c r="E35" s="83" t="s">
        <v>400</v>
      </c>
      <c r="F35" s="85" t="s">
        <v>455</v>
      </c>
      <c r="G35" s="85" t="s">
        <v>456</v>
      </c>
      <c r="H35" s="92">
        <v>10</v>
      </c>
      <c r="I35" s="87">
        <v>516477876.185</v>
      </c>
      <c r="J35" s="87">
        <v>67142123.904050007</v>
      </c>
      <c r="K35" s="87">
        <v>583625000</v>
      </c>
      <c r="L35" s="88">
        <v>516477876.185</v>
      </c>
      <c r="M35" s="87">
        <v>67142123.904050007</v>
      </c>
      <c r="N35" s="87">
        <v>583625000</v>
      </c>
      <c r="O35" s="163" t="s">
        <v>146</v>
      </c>
      <c r="P35" s="163" t="s">
        <v>2</v>
      </c>
      <c r="Q35" s="82" t="s">
        <v>139</v>
      </c>
      <c r="R35" s="317">
        <v>44986</v>
      </c>
      <c r="S35" s="82" t="s">
        <v>457</v>
      </c>
      <c r="T35" s="82"/>
      <c r="U35" s="83"/>
    </row>
    <row r="36" spans="1:21" ht="67.2" customHeight="1" x14ac:dyDescent="0.3">
      <c r="A36" s="80">
        <v>32</v>
      </c>
      <c r="B36" s="82" t="s">
        <v>380</v>
      </c>
      <c r="C36" s="82" t="s">
        <v>454</v>
      </c>
      <c r="D36" s="82" t="s">
        <v>375</v>
      </c>
      <c r="E36" s="83" t="s">
        <v>400</v>
      </c>
      <c r="F36" s="85" t="s">
        <v>458</v>
      </c>
      <c r="G36" s="85" t="s">
        <v>459</v>
      </c>
      <c r="H36" s="92">
        <v>1</v>
      </c>
      <c r="I36" s="87">
        <v>5092035.3982300879</v>
      </c>
      <c r="J36" s="87">
        <v>661964.60176991147</v>
      </c>
      <c r="K36" s="87">
        <v>5755000</v>
      </c>
      <c r="L36" s="88">
        <v>5092035.3982300879</v>
      </c>
      <c r="M36" s="87">
        <v>661964.60176991147</v>
      </c>
      <c r="N36" s="87">
        <v>5755000</v>
      </c>
      <c r="O36" s="163" t="s">
        <v>146</v>
      </c>
      <c r="P36" s="163" t="s">
        <v>2</v>
      </c>
      <c r="Q36" s="82" t="s">
        <v>139</v>
      </c>
      <c r="R36" s="317">
        <v>44986</v>
      </c>
      <c r="S36" s="82" t="s">
        <v>457</v>
      </c>
      <c r="T36" s="82"/>
      <c r="U36" s="83"/>
    </row>
    <row r="37" spans="1:21" ht="67.2" customHeight="1" x14ac:dyDescent="0.3">
      <c r="A37" s="80">
        <v>33</v>
      </c>
      <c r="B37" s="82" t="s">
        <v>380</v>
      </c>
      <c r="C37" s="82" t="s">
        <v>454</v>
      </c>
      <c r="D37" s="82" t="s">
        <v>375</v>
      </c>
      <c r="E37" s="83" t="s">
        <v>400</v>
      </c>
      <c r="F37" s="85" t="s">
        <v>460</v>
      </c>
      <c r="G37" s="85" t="s">
        <v>461</v>
      </c>
      <c r="H37" s="92">
        <v>250</v>
      </c>
      <c r="I37" s="87">
        <v>10275000</v>
      </c>
      <c r="J37" s="87">
        <v>1335750</v>
      </c>
      <c r="K37" s="87">
        <v>11615000</v>
      </c>
      <c r="L37" s="88">
        <v>7726557.5221238947</v>
      </c>
      <c r="M37" s="87">
        <v>1004452.4778761064</v>
      </c>
      <c r="N37" s="87">
        <v>8735000</v>
      </c>
      <c r="O37" s="163" t="s">
        <v>3</v>
      </c>
      <c r="P37" s="163" t="s">
        <v>2</v>
      </c>
      <c r="Q37" s="82" t="s">
        <v>139</v>
      </c>
      <c r="R37" s="317">
        <v>44958</v>
      </c>
      <c r="S37" s="82"/>
      <c r="T37" s="82"/>
      <c r="U37" s="83"/>
    </row>
    <row r="38" spans="1:21" ht="67.2" customHeight="1" x14ac:dyDescent="0.3">
      <c r="A38" s="80">
        <v>34</v>
      </c>
      <c r="B38" s="82" t="s">
        <v>380</v>
      </c>
      <c r="C38" s="82" t="s">
        <v>454</v>
      </c>
      <c r="D38" s="82" t="s">
        <v>375</v>
      </c>
      <c r="E38" s="83" t="s">
        <v>400</v>
      </c>
      <c r="F38" s="89" t="s">
        <v>462</v>
      </c>
      <c r="G38" s="84" t="s">
        <v>463</v>
      </c>
      <c r="H38" s="86">
        <v>1</v>
      </c>
      <c r="I38" s="87">
        <v>354531751</v>
      </c>
      <c r="J38" s="87">
        <v>46089127.630000003</v>
      </c>
      <c r="K38" s="87">
        <v>400625000</v>
      </c>
      <c r="L38" s="88">
        <v>173652295</v>
      </c>
      <c r="M38" s="87">
        <v>22574798.350000001</v>
      </c>
      <c r="N38" s="87">
        <v>196230000</v>
      </c>
      <c r="O38" s="163" t="s">
        <v>3</v>
      </c>
      <c r="P38" s="163" t="s">
        <v>2</v>
      </c>
      <c r="Q38" s="82" t="s">
        <v>139</v>
      </c>
      <c r="R38" s="317">
        <v>45078</v>
      </c>
      <c r="S38" s="82"/>
      <c r="T38" s="82"/>
      <c r="U38" s="83"/>
    </row>
    <row r="39" spans="1:21" ht="67.2" customHeight="1" x14ac:dyDescent="0.3">
      <c r="A39" s="80">
        <v>35</v>
      </c>
      <c r="B39" s="82" t="s">
        <v>380</v>
      </c>
      <c r="C39" s="82" t="s">
        <v>454</v>
      </c>
      <c r="D39" s="82" t="s">
        <v>375</v>
      </c>
      <c r="E39" s="83" t="s">
        <v>400</v>
      </c>
      <c r="F39" s="89" t="s">
        <v>464</v>
      </c>
      <c r="G39" s="89" t="s">
        <v>465</v>
      </c>
      <c r="H39" s="86">
        <v>1</v>
      </c>
      <c r="I39" s="87">
        <v>577824900</v>
      </c>
      <c r="J39" s="87">
        <v>75117237</v>
      </c>
      <c r="K39" s="87">
        <v>652945000</v>
      </c>
      <c r="L39" s="88">
        <v>577824900</v>
      </c>
      <c r="M39" s="87">
        <v>75117237</v>
      </c>
      <c r="N39" s="87">
        <v>652945000</v>
      </c>
      <c r="O39" s="163" t="s">
        <v>146</v>
      </c>
      <c r="P39" s="163" t="s">
        <v>2</v>
      </c>
      <c r="Q39" s="82" t="s">
        <v>139</v>
      </c>
      <c r="R39" s="317">
        <v>44927</v>
      </c>
      <c r="S39" s="82"/>
      <c r="T39" s="82"/>
      <c r="U39" s="83"/>
    </row>
    <row r="40" spans="1:21" ht="67.2" customHeight="1" x14ac:dyDescent="0.3">
      <c r="A40" s="80">
        <v>36</v>
      </c>
      <c r="B40" s="82" t="s">
        <v>380</v>
      </c>
      <c r="C40" s="82" t="s">
        <v>454</v>
      </c>
      <c r="D40" s="82" t="s">
        <v>375</v>
      </c>
      <c r="E40" s="83" t="s">
        <v>400</v>
      </c>
      <c r="F40" s="85" t="s">
        <v>466</v>
      </c>
      <c r="G40" s="85" t="s">
        <v>467</v>
      </c>
      <c r="H40" s="86">
        <v>10</v>
      </c>
      <c r="I40" s="87">
        <v>129437593.14999999</v>
      </c>
      <c r="J40" s="87">
        <v>16826887.109499998</v>
      </c>
      <c r="K40" s="87">
        <v>146265000</v>
      </c>
      <c r="L40" s="88">
        <v>129437593.14999999</v>
      </c>
      <c r="M40" s="87">
        <v>16826887.109499998</v>
      </c>
      <c r="N40" s="87">
        <v>146265000</v>
      </c>
      <c r="O40" s="82" t="s">
        <v>3</v>
      </c>
      <c r="P40" s="163" t="s">
        <v>2</v>
      </c>
      <c r="Q40" s="82" t="s">
        <v>139</v>
      </c>
      <c r="R40" s="317">
        <v>45017</v>
      </c>
      <c r="S40" s="82" t="s">
        <v>468</v>
      </c>
      <c r="T40" s="82"/>
      <c r="U40" s="83" t="s">
        <v>469</v>
      </c>
    </row>
    <row r="41" spans="1:21" ht="67.2" customHeight="1" x14ac:dyDescent="0.3">
      <c r="A41" s="80">
        <v>37</v>
      </c>
      <c r="B41" s="82" t="s">
        <v>380</v>
      </c>
      <c r="C41" s="82" t="s">
        <v>470</v>
      </c>
      <c r="D41" s="82" t="s">
        <v>375</v>
      </c>
      <c r="E41" s="83" t="s">
        <v>400</v>
      </c>
      <c r="F41" s="85" t="s">
        <v>471</v>
      </c>
      <c r="G41" s="85" t="s">
        <v>472</v>
      </c>
      <c r="H41" s="86">
        <v>318</v>
      </c>
      <c r="I41" s="87">
        <v>245058750</v>
      </c>
      <c r="J41" s="87">
        <v>31857637.5</v>
      </c>
      <c r="K41" s="87">
        <v>276920000</v>
      </c>
      <c r="L41" s="88">
        <v>245058750</v>
      </c>
      <c r="M41" s="87">
        <v>31857637.5</v>
      </c>
      <c r="N41" s="87">
        <v>276920000</v>
      </c>
      <c r="O41" s="163" t="s">
        <v>3</v>
      </c>
      <c r="P41" s="163" t="s">
        <v>2</v>
      </c>
      <c r="Q41" s="82" t="s">
        <v>379</v>
      </c>
      <c r="R41" s="317">
        <v>44986</v>
      </c>
      <c r="S41" s="82" t="s">
        <v>468</v>
      </c>
      <c r="T41" s="82"/>
      <c r="U41" s="83" t="s">
        <v>469</v>
      </c>
    </row>
    <row r="42" spans="1:21" ht="67.2" customHeight="1" x14ac:dyDescent="0.3">
      <c r="A42" s="80">
        <v>38</v>
      </c>
      <c r="B42" s="82" t="s">
        <v>380</v>
      </c>
      <c r="C42" s="82" t="s">
        <v>470</v>
      </c>
      <c r="D42" s="82" t="s">
        <v>375</v>
      </c>
      <c r="E42" s="83" t="s">
        <v>400</v>
      </c>
      <c r="F42" s="85" t="s">
        <v>473</v>
      </c>
      <c r="G42" s="85" t="s">
        <v>474</v>
      </c>
      <c r="H42" s="86">
        <v>5</v>
      </c>
      <c r="I42" s="87">
        <v>10846290</v>
      </c>
      <c r="J42" s="87">
        <v>1410017.7</v>
      </c>
      <c r="K42" s="87">
        <v>12260000</v>
      </c>
      <c r="L42" s="88">
        <v>10846290</v>
      </c>
      <c r="M42" s="87">
        <v>1410017.7</v>
      </c>
      <c r="N42" s="87">
        <v>12260000</v>
      </c>
      <c r="O42" s="163" t="s">
        <v>3</v>
      </c>
      <c r="P42" s="163" t="s">
        <v>2</v>
      </c>
      <c r="Q42" s="82" t="s">
        <v>379</v>
      </c>
      <c r="R42" s="317">
        <v>44986</v>
      </c>
      <c r="S42" s="82" t="s">
        <v>468</v>
      </c>
      <c r="T42" s="82"/>
      <c r="U42" s="83" t="s">
        <v>469</v>
      </c>
    </row>
    <row r="43" spans="1:21" ht="67.2" customHeight="1" x14ac:dyDescent="0.3">
      <c r="A43" s="80">
        <v>39</v>
      </c>
      <c r="B43" s="82" t="s">
        <v>380</v>
      </c>
      <c r="C43" s="82" t="s">
        <v>470</v>
      </c>
      <c r="D43" s="82" t="s">
        <v>375</v>
      </c>
      <c r="E43" s="83" t="s">
        <v>400</v>
      </c>
      <c r="F43" s="85" t="s">
        <v>475</v>
      </c>
      <c r="G43" s="85" t="s">
        <v>476</v>
      </c>
      <c r="H43" s="86">
        <v>39</v>
      </c>
      <c r="I43" s="87">
        <v>22402397.550000001</v>
      </c>
      <c r="J43" s="87">
        <v>2912311.6815000004</v>
      </c>
      <c r="K43" s="87">
        <v>25315000</v>
      </c>
      <c r="L43" s="88">
        <v>22402397.550000001</v>
      </c>
      <c r="M43" s="87">
        <v>2912311.6815000004</v>
      </c>
      <c r="N43" s="87">
        <v>25315000</v>
      </c>
      <c r="O43" s="163" t="s">
        <v>3</v>
      </c>
      <c r="P43" s="163" t="s">
        <v>2</v>
      </c>
      <c r="Q43" s="82" t="s">
        <v>379</v>
      </c>
      <c r="R43" s="317">
        <v>44986</v>
      </c>
      <c r="S43" s="82" t="s">
        <v>468</v>
      </c>
      <c r="T43" s="82"/>
      <c r="U43" s="83" t="s">
        <v>469</v>
      </c>
    </row>
    <row r="44" spans="1:21" ht="67.2" customHeight="1" x14ac:dyDescent="0.3">
      <c r="A44" s="80">
        <v>40</v>
      </c>
      <c r="B44" s="82" t="s">
        <v>380</v>
      </c>
      <c r="C44" s="82" t="s">
        <v>470</v>
      </c>
      <c r="D44" s="82" t="s">
        <v>375</v>
      </c>
      <c r="E44" s="83" t="s">
        <v>400</v>
      </c>
      <c r="F44" s="85" t="s">
        <v>477</v>
      </c>
      <c r="G44" s="85" t="s">
        <v>478</v>
      </c>
      <c r="H44" s="86">
        <v>1</v>
      </c>
      <c r="I44" s="87">
        <v>617500.1</v>
      </c>
      <c r="J44" s="87">
        <v>80275.013000000006</v>
      </c>
      <c r="K44" s="87">
        <v>700000</v>
      </c>
      <c r="L44" s="88">
        <v>617500.1</v>
      </c>
      <c r="M44" s="87">
        <v>80275.013000000006</v>
      </c>
      <c r="N44" s="87">
        <v>700000</v>
      </c>
      <c r="O44" s="163" t="s">
        <v>3</v>
      </c>
      <c r="P44" s="163" t="s">
        <v>2</v>
      </c>
      <c r="Q44" s="82" t="s">
        <v>379</v>
      </c>
      <c r="R44" s="317">
        <v>44986</v>
      </c>
      <c r="S44" s="82" t="s">
        <v>468</v>
      </c>
      <c r="T44" s="82"/>
      <c r="U44" s="83" t="s">
        <v>469</v>
      </c>
    </row>
    <row r="45" spans="1:21" ht="67.2" customHeight="1" x14ac:dyDescent="0.3">
      <c r="A45" s="80">
        <v>41</v>
      </c>
      <c r="B45" s="82" t="s">
        <v>380</v>
      </c>
      <c r="C45" s="82" t="s">
        <v>470</v>
      </c>
      <c r="D45" s="82" t="s">
        <v>375</v>
      </c>
      <c r="E45" s="83" t="s">
        <v>400</v>
      </c>
      <c r="F45" s="85" t="s">
        <v>479</v>
      </c>
      <c r="G45" s="85" t="s">
        <v>480</v>
      </c>
      <c r="H45" s="86">
        <v>6</v>
      </c>
      <c r="I45" s="87">
        <v>7930937.7599999998</v>
      </c>
      <c r="J45" s="87">
        <v>1031021.9088</v>
      </c>
      <c r="K45" s="87">
        <v>8965000</v>
      </c>
      <c r="L45" s="88">
        <v>7930937.7600000324</v>
      </c>
      <c r="M45" s="87">
        <v>1031021.9088000043</v>
      </c>
      <c r="N45" s="87">
        <v>8965000</v>
      </c>
      <c r="O45" s="163" t="s">
        <v>3</v>
      </c>
      <c r="P45" s="163" t="s">
        <v>2</v>
      </c>
      <c r="Q45" s="82" t="s">
        <v>379</v>
      </c>
      <c r="R45" s="317">
        <v>44986</v>
      </c>
      <c r="S45" s="82" t="s">
        <v>468</v>
      </c>
      <c r="T45" s="82"/>
      <c r="U45" s="83" t="s">
        <v>469</v>
      </c>
    </row>
    <row r="46" spans="1:21" ht="67.2" customHeight="1" x14ac:dyDescent="0.3">
      <c r="A46" s="80">
        <v>42</v>
      </c>
      <c r="B46" s="82" t="s">
        <v>380</v>
      </c>
      <c r="C46" s="82" t="s">
        <v>470</v>
      </c>
      <c r="D46" s="82" t="s">
        <v>375</v>
      </c>
      <c r="E46" s="83" t="s">
        <v>400</v>
      </c>
      <c r="F46" s="85" t="s">
        <v>481</v>
      </c>
      <c r="G46" s="85" t="s">
        <v>482</v>
      </c>
      <c r="H46" s="86">
        <v>1</v>
      </c>
      <c r="I46" s="87">
        <v>3416910.15</v>
      </c>
      <c r="J46" s="87">
        <v>444198.31949999998</v>
      </c>
      <c r="K46" s="87">
        <v>3865000</v>
      </c>
      <c r="L46" s="88">
        <v>3416910.15</v>
      </c>
      <c r="M46" s="87">
        <v>444198.31949999998</v>
      </c>
      <c r="N46" s="87">
        <v>3865000</v>
      </c>
      <c r="O46" s="163" t="s">
        <v>3</v>
      </c>
      <c r="P46" s="163" t="s">
        <v>2</v>
      </c>
      <c r="Q46" s="82" t="s">
        <v>379</v>
      </c>
      <c r="R46" s="317">
        <v>44986</v>
      </c>
      <c r="S46" s="82" t="s">
        <v>468</v>
      </c>
      <c r="T46" s="82"/>
      <c r="U46" s="83" t="s">
        <v>483</v>
      </c>
    </row>
    <row r="47" spans="1:21" ht="67.2" customHeight="1" x14ac:dyDescent="0.3">
      <c r="A47" s="80">
        <v>43</v>
      </c>
      <c r="B47" s="82" t="s">
        <v>380</v>
      </c>
      <c r="C47" s="82" t="s">
        <v>470</v>
      </c>
      <c r="D47" s="82" t="s">
        <v>375</v>
      </c>
      <c r="E47" s="83" t="s">
        <v>400</v>
      </c>
      <c r="F47" s="85" t="s">
        <v>484</v>
      </c>
      <c r="G47" s="85" t="s">
        <v>485</v>
      </c>
      <c r="H47" s="86">
        <v>1</v>
      </c>
      <c r="I47" s="87">
        <v>3416910.15</v>
      </c>
      <c r="J47" s="87">
        <v>444198.31949999998</v>
      </c>
      <c r="K47" s="87">
        <v>3865000</v>
      </c>
      <c r="L47" s="88">
        <v>3416910.15</v>
      </c>
      <c r="M47" s="87">
        <v>444198.31949999998</v>
      </c>
      <c r="N47" s="87">
        <v>3865000</v>
      </c>
      <c r="O47" s="163" t="s">
        <v>3</v>
      </c>
      <c r="P47" s="163" t="s">
        <v>2</v>
      </c>
      <c r="Q47" s="82" t="s">
        <v>379</v>
      </c>
      <c r="R47" s="317">
        <v>44986</v>
      </c>
      <c r="S47" s="82" t="s">
        <v>468</v>
      </c>
      <c r="T47" s="82"/>
      <c r="U47" s="83" t="s">
        <v>483</v>
      </c>
    </row>
    <row r="48" spans="1:21" ht="67.2" customHeight="1" x14ac:dyDescent="0.3">
      <c r="A48" s="80">
        <v>44</v>
      </c>
      <c r="B48" s="82" t="s">
        <v>380</v>
      </c>
      <c r="C48" s="82" t="s">
        <v>470</v>
      </c>
      <c r="D48" s="82" t="s">
        <v>375</v>
      </c>
      <c r="E48" s="83" t="s">
        <v>400</v>
      </c>
      <c r="F48" s="85" t="s">
        <v>486</v>
      </c>
      <c r="G48" s="85" t="s">
        <v>487</v>
      </c>
      <c r="H48" s="92">
        <v>150</v>
      </c>
      <c r="I48" s="87">
        <v>1818675</v>
      </c>
      <c r="J48" s="87">
        <v>236427.75</v>
      </c>
      <c r="K48" s="87">
        <v>2060000</v>
      </c>
      <c r="L48" s="88">
        <v>1818675</v>
      </c>
      <c r="M48" s="87">
        <v>236427.75</v>
      </c>
      <c r="N48" s="87">
        <v>2060000</v>
      </c>
      <c r="O48" s="163" t="s">
        <v>3</v>
      </c>
      <c r="P48" s="163" t="s">
        <v>2</v>
      </c>
      <c r="Q48" s="82" t="s">
        <v>379</v>
      </c>
      <c r="R48" s="317">
        <v>44986</v>
      </c>
      <c r="S48" s="82" t="s">
        <v>468</v>
      </c>
      <c r="T48" s="82"/>
      <c r="U48" s="83" t="s">
        <v>469</v>
      </c>
    </row>
    <row r="49" spans="1:21" ht="67.2" customHeight="1" x14ac:dyDescent="0.3">
      <c r="A49" s="80">
        <v>45</v>
      </c>
      <c r="B49" s="82" t="s">
        <v>380</v>
      </c>
      <c r="C49" s="82" t="s">
        <v>470</v>
      </c>
      <c r="D49" s="82" t="s">
        <v>375</v>
      </c>
      <c r="E49" s="83" t="s">
        <v>400</v>
      </c>
      <c r="F49" s="85" t="s">
        <v>488</v>
      </c>
      <c r="G49" s="85" t="s">
        <v>489</v>
      </c>
      <c r="H49" s="92">
        <v>150</v>
      </c>
      <c r="I49" s="87">
        <v>1644000</v>
      </c>
      <c r="J49" s="87">
        <v>213720</v>
      </c>
      <c r="K49" s="87">
        <v>1860000</v>
      </c>
      <c r="L49" s="88">
        <v>1644000</v>
      </c>
      <c r="M49" s="87">
        <v>213720</v>
      </c>
      <c r="N49" s="87">
        <v>1860000</v>
      </c>
      <c r="O49" s="163" t="s">
        <v>3</v>
      </c>
      <c r="P49" s="163" t="s">
        <v>2</v>
      </c>
      <c r="Q49" s="82" t="s">
        <v>379</v>
      </c>
      <c r="R49" s="317">
        <v>44986</v>
      </c>
      <c r="S49" s="82" t="s">
        <v>468</v>
      </c>
      <c r="T49" s="82"/>
      <c r="U49" s="83" t="s">
        <v>469</v>
      </c>
    </row>
    <row r="50" spans="1:21" ht="67.2" customHeight="1" x14ac:dyDescent="0.3">
      <c r="A50" s="80">
        <v>46</v>
      </c>
      <c r="B50" s="82" t="s">
        <v>380</v>
      </c>
      <c r="C50" s="82" t="s">
        <v>470</v>
      </c>
      <c r="D50" s="82" t="s">
        <v>375</v>
      </c>
      <c r="E50" s="83" t="s">
        <v>400</v>
      </c>
      <c r="F50" s="85" t="s">
        <v>490</v>
      </c>
      <c r="G50" s="85" t="s">
        <v>491</v>
      </c>
      <c r="H50" s="92">
        <v>200</v>
      </c>
      <c r="I50" s="87">
        <v>5137500</v>
      </c>
      <c r="J50" s="87">
        <v>667875</v>
      </c>
      <c r="K50" s="87">
        <v>5810000</v>
      </c>
      <c r="L50" s="88">
        <v>5137500</v>
      </c>
      <c r="M50" s="87">
        <v>667875</v>
      </c>
      <c r="N50" s="87">
        <v>5810000</v>
      </c>
      <c r="O50" s="163" t="s">
        <v>3</v>
      </c>
      <c r="P50" s="163" t="s">
        <v>2</v>
      </c>
      <c r="Q50" s="82" t="s">
        <v>379</v>
      </c>
      <c r="R50" s="317">
        <v>44986</v>
      </c>
      <c r="S50" s="82" t="s">
        <v>468</v>
      </c>
      <c r="T50" s="82"/>
      <c r="U50" s="83" t="s">
        <v>469</v>
      </c>
    </row>
    <row r="51" spans="1:21" ht="67.2" customHeight="1" x14ac:dyDescent="0.3">
      <c r="A51" s="80">
        <v>47</v>
      </c>
      <c r="B51" s="82" t="s">
        <v>380</v>
      </c>
      <c r="C51" s="82" t="s">
        <v>470</v>
      </c>
      <c r="D51" s="82" t="s">
        <v>375</v>
      </c>
      <c r="E51" s="83" t="s">
        <v>400</v>
      </c>
      <c r="F51" s="85" t="s">
        <v>492</v>
      </c>
      <c r="G51" s="85" t="s">
        <v>493</v>
      </c>
      <c r="H51" s="92">
        <v>100</v>
      </c>
      <c r="I51" s="87">
        <v>908995</v>
      </c>
      <c r="J51" s="87">
        <v>118169.35</v>
      </c>
      <c r="K51" s="87">
        <v>1030000</v>
      </c>
      <c r="L51" s="88">
        <v>908995</v>
      </c>
      <c r="M51" s="87">
        <v>118169.35</v>
      </c>
      <c r="N51" s="87">
        <v>1030000</v>
      </c>
      <c r="O51" s="163" t="s">
        <v>3</v>
      </c>
      <c r="P51" s="163" t="s">
        <v>2</v>
      </c>
      <c r="Q51" s="82" t="s">
        <v>379</v>
      </c>
      <c r="R51" s="317">
        <v>44986</v>
      </c>
      <c r="S51" s="82" t="s">
        <v>468</v>
      </c>
      <c r="T51" s="82"/>
      <c r="U51" s="83" t="s">
        <v>469</v>
      </c>
    </row>
    <row r="52" spans="1:21" ht="67.2" customHeight="1" x14ac:dyDescent="0.3">
      <c r="A52" s="80">
        <v>48</v>
      </c>
      <c r="B52" s="82" t="s">
        <v>380</v>
      </c>
      <c r="C52" s="82" t="s">
        <v>470</v>
      </c>
      <c r="D52" s="82" t="s">
        <v>375</v>
      </c>
      <c r="E52" s="83" t="s">
        <v>400</v>
      </c>
      <c r="F52" s="85" t="s">
        <v>494</v>
      </c>
      <c r="G52" s="85" t="s">
        <v>493</v>
      </c>
      <c r="H52" s="92">
        <v>5</v>
      </c>
      <c r="I52" s="87">
        <v>147375</v>
      </c>
      <c r="J52" s="87">
        <v>19158.75</v>
      </c>
      <c r="K52" s="87">
        <v>170000</v>
      </c>
      <c r="L52" s="88">
        <v>147375</v>
      </c>
      <c r="M52" s="87">
        <v>19158.75</v>
      </c>
      <c r="N52" s="87">
        <v>170000</v>
      </c>
      <c r="O52" s="163" t="s">
        <v>3</v>
      </c>
      <c r="P52" s="163" t="s">
        <v>2</v>
      </c>
      <c r="Q52" s="82" t="s">
        <v>379</v>
      </c>
      <c r="R52" s="317">
        <v>44986</v>
      </c>
      <c r="S52" s="82" t="s">
        <v>468</v>
      </c>
      <c r="T52" s="82"/>
      <c r="U52" s="83" t="s">
        <v>469</v>
      </c>
    </row>
    <row r="53" spans="1:21" ht="67.2" customHeight="1" x14ac:dyDescent="0.3">
      <c r="A53" s="80">
        <v>49</v>
      </c>
      <c r="B53" s="82" t="s">
        <v>380</v>
      </c>
      <c r="C53" s="82" t="s">
        <v>470</v>
      </c>
      <c r="D53" s="82" t="s">
        <v>375</v>
      </c>
      <c r="E53" s="83" t="s">
        <v>400</v>
      </c>
      <c r="F53" s="85" t="s">
        <v>495</v>
      </c>
      <c r="G53" s="85" t="s">
        <v>496</v>
      </c>
      <c r="H53" s="92">
        <v>5</v>
      </c>
      <c r="I53" s="87">
        <v>137550</v>
      </c>
      <c r="J53" s="87">
        <v>17881.5</v>
      </c>
      <c r="K53" s="87">
        <v>160000</v>
      </c>
      <c r="L53" s="88">
        <v>137550</v>
      </c>
      <c r="M53" s="87">
        <v>17881.5</v>
      </c>
      <c r="N53" s="87">
        <v>160000</v>
      </c>
      <c r="O53" s="163" t="s">
        <v>3</v>
      </c>
      <c r="P53" s="163" t="s">
        <v>2</v>
      </c>
      <c r="Q53" s="82" t="s">
        <v>379</v>
      </c>
      <c r="R53" s="317">
        <v>44986</v>
      </c>
      <c r="S53" s="82" t="s">
        <v>468</v>
      </c>
      <c r="T53" s="82"/>
      <c r="U53" s="83" t="s">
        <v>469</v>
      </c>
    </row>
    <row r="54" spans="1:21" ht="67.2" customHeight="1" x14ac:dyDescent="0.3">
      <c r="A54" s="80">
        <v>50</v>
      </c>
      <c r="B54" s="82" t="s">
        <v>380</v>
      </c>
      <c r="C54" s="82" t="s">
        <v>470</v>
      </c>
      <c r="D54" s="82" t="s">
        <v>375</v>
      </c>
      <c r="E54" s="83" t="s">
        <v>400</v>
      </c>
      <c r="F54" s="85" t="s">
        <v>497</v>
      </c>
      <c r="G54" s="85" t="s">
        <v>498</v>
      </c>
      <c r="H54" s="92">
        <v>5</v>
      </c>
      <c r="I54" s="87">
        <v>659292.05000000005</v>
      </c>
      <c r="J54" s="87">
        <v>85707.96650000001</v>
      </c>
      <c r="K54" s="87">
        <v>750000</v>
      </c>
      <c r="L54" s="88">
        <v>659292.05000000005</v>
      </c>
      <c r="M54" s="87">
        <v>85707.96650000001</v>
      </c>
      <c r="N54" s="87">
        <v>750000</v>
      </c>
      <c r="O54" s="163" t="s">
        <v>3</v>
      </c>
      <c r="P54" s="163" t="s">
        <v>2</v>
      </c>
      <c r="Q54" s="82" t="s">
        <v>379</v>
      </c>
      <c r="R54" s="317">
        <v>44986</v>
      </c>
      <c r="S54" s="82" t="s">
        <v>468</v>
      </c>
      <c r="T54" s="82"/>
      <c r="U54" s="83" t="s">
        <v>469</v>
      </c>
    </row>
    <row r="55" spans="1:21" ht="67.2" customHeight="1" x14ac:dyDescent="0.3">
      <c r="A55" s="80">
        <v>51</v>
      </c>
      <c r="B55" s="82" t="s">
        <v>380</v>
      </c>
      <c r="C55" s="82" t="s">
        <v>470</v>
      </c>
      <c r="D55" s="82" t="s">
        <v>375</v>
      </c>
      <c r="E55" s="83" t="s">
        <v>400</v>
      </c>
      <c r="F55" s="85" t="s">
        <v>499</v>
      </c>
      <c r="G55" s="85" t="s">
        <v>500</v>
      </c>
      <c r="H55" s="92">
        <v>5</v>
      </c>
      <c r="I55" s="87">
        <v>293591</v>
      </c>
      <c r="J55" s="87">
        <v>38166.83</v>
      </c>
      <c r="K55" s="87">
        <v>335000</v>
      </c>
      <c r="L55" s="88">
        <v>293591</v>
      </c>
      <c r="M55" s="87">
        <v>38166.83</v>
      </c>
      <c r="N55" s="87">
        <v>335000</v>
      </c>
      <c r="O55" s="163" t="s">
        <v>3</v>
      </c>
      <c r="P55" s="163" t="s">
        <v>2</v>
      </c>
      <c r="Q55" s="82" t="s">
        <v>379</v>
      </c>
      <c r="R55" s="317">
        <v>44986</v>
      </c>
      <c r="S55" s="82" t="s">
        <v>468</v>
      </c>
      <c r="T55" s="82"/>
      <c r="U55" s="83" t="s">
        <v>469</v>
      </c>
    </row>
    <row r="56" spans="1:21" ht="67.2" customHeight="1" x14ac:dyDescent="0.3">
      <c r="A56" s="80">
        <v>52</v>
      </c>
      <c r="B56" s="82" t="s">
        <v>380</v>
      </c>
      <c r="C56" s="82" t="s">
        <v>470</v>
      </c>
      <c r="D56" s="82" t="s">
        <v>375</v>
      </c>
      <c r="E56" s="83" t="s">
        <v>400</v>
      </c>
      <c r="F56" s="85" t="s">
        <v>501</v>
      </c>
      <c r="G56" s="85" t="s">
        <v>502</v>
      </c>
      <c r="H56" s="92">
        <v>2</v>
      </c>
      <c r="I56" s="87">
        <v>13120750.300000001</v>
      </c>
      <c r="J56" s="87">
        <v>1705697.5390000001</v>
      </c>
      <c r="K56" s="87">
        <v>14830000</v>
      </c>
      <c r="L56" s="88">
        <v>13120750.300000001</v>
      </c>
      <c r="M56" s="87">
        <v>1705697.5390000001</v>
      </c>
      <c r="N56" s="87">
        <v>14830000</v>
      </c>
      <c r="O56" s="163" t="s">
        <v>3</v>
      </c>
      <c r="P56" s="163" t="s">
        <v>2</v>
      </c>
      <c r="Q56" s="82" t="s">
        <v>379</v>
      </c>
      <c r="R56" s="317">
        <v>45261</v>
      </c>
      <c r="S56" s="82"/>
      <c r="T56" s="82"/>
      <c r="U56" s="83"/>
    </row>
    <row r="57" spans="1:21" ht="67.2" customHeight="1" x14ac:dyDescent="0.3">
      <c r="A57" s="80">
        <v>53</v>
      </c>
      <c r="B57" s="82" t="s">
        <v>380</v>
      </c>
      <c r="C57" s="82" t="s">
        <v>470</v>
      </c>
      <c r="D57" s="82" t="s">
        <v>375</v>
      </c>
      <c r="E57" s="83" t="s">
        <v>400</v>
      </c>
      <c r="F57" s="89" t="s">
        <v>503</v>
      </c>
      <c r="G57" s="93" t="s">
        <v>504</v>
      </c>
      <c r="H57" s="92">
        <v>1</v>
      </c>
      <c r="I57" s="87">
        <v>3136615</v>
      </c>
      <c r="J57" s="87">
        <v>407759.95</v>
      </c>
      <c r="K57" s="87">
        <v>3545000</v>
      </c>
      <c r="L57" s="88">
        <v>3136615</v>
      </c>
      <c r="M57" s="87">
        <v>407759.95</v>
      </c>
      <c r="N57" s="87">
        <v>3545000</v>
      </c>
      <c r="O57" s="163" t="s">
        <v>3</v>
      </c>
      <c r="P57" s="163" t="s">
        <v>2</v>
      </c>
      <c r="Q57" s="82" t="s">
        <v>139</v>
      </c>
      <c r="R57" s="317">
        <v>45261</v>
      </c>
      <c r="S57" s="82"/>
      <c r="T57" s="82"/>
      <c r="U57" s="83"/>
    </row>
    <row r="58" spans="1:21" ht="67.2" customHeight="1" x14ac:dyDescent="0.3">
      <c r="A58" s="80">
        <v>54</v>
      </c>
      <c r="B58" s="82" t="s">
        <v>380</v>
      </c>
      <c r="C58" s="82" t="s">
        <v>505</v>
      </c>
      <c r="D58" s="82" t="s">
        <v>375</v>
      </c>
      <c r="E58" s="83" t="s">
        <v>400</v>
      </c>
      <c r="F58" s="85" t="s">
        <v>506</v>
      </c>
      <c r="G58" s="85" t="s">
        <v>507</v>
      </c>
      <c r="H58" s="86">
        <v>1</v>
      </c>
      <c r="I58" s="87">
        <v>46006004.25</v>
      </c>
      <c r="J58" s="87">
        <v>5980780.5525000002</v>
      </c>
      <c r="K58" s="87">
        <v>51990000</v>
      </c>
      <c r="L58" s="88">
        <v>46006004.25</v>
      </c>
      <c r="M58" s="87">
        <v>5980780.5525000002</v>
      </c>
      <c r="N58" s="87">
        <v>51990000</v>
      </c>
      <c r="O58" s="163" t="s">
        <v>3</v>
      </c>
      <c r="P58" s="163" t="s">
        <v>2</v>
      </c>
      <c r="Q58" s="82" t="s">
        <v>379</v>
      </c>
      <c r="R58" s="317">
        <v>44986</v>
      </c>
      <c r="S58" s="82" t="s">
        <v>508</v>
      </c>
      <c r="T58" s="82"/>
      <c r="U58" s="83"/>
    </row>
    <row r="59" spans="1:21" ht="67.2" customHeight="1" x14ac:dyDescent="0.3">
      <c r="A59" s="80">
        <v>55</v>
      </c>
      <c r="B59" s="82" t="s">
        <v>380</v>
      </c>
      <c r="C59" s="82" t="s">
        <v>505</v>
      </c>
      <c r="D59" s="82" t="s">
        <v>375</v>
      </c>
      <c r="E59" s="83" t="s">
        <v>400</v>
      </c>
      <c r="F59" s="85" t="s">
        <v>509</v>
      </c>
      <c r="G59" s="85" t="s">
        <v>510</v>
      </c>
      <c r="H59" s="86">
        <v>2</v>
      </c>
      <c r="I59" s="87">
        <v>58169787.78761062</v>
      </c>
      <c r="J59" s="87">
        <v>7562072.4123893809</v>
      </c>
      <c r="K59" s="87">
        <v>65735000</v>
      </c>
      <c r="L59" s="88">
        <v>58169787.78761062</v>
      </c>
      <c r="M59" s="87">
        <v>7562072.4123893809</v>
      </c>
      <c r="N59" s="87">
        <v>65735000</v>
      </c>
      <c r="O59" s="163" t="s">
        <v>3</v>
      </c>
      <c r="P59" s="163" t="s">
        <v>2</v>
      </c>
      <c r="Q59" s="82" t="s">
        <v>379</v>
      </c>
      <c r="R59" s="317">
        <v>44986</v>
      </c>
      <c r="S59" s="82" t="s">
        <v>508</v>
      </c>
      <c r="T59" s="82"/>
      <c r="U59" s="83"/>
    </row>
    <row r="60" spans="1:21" ht="67.2" customHeight="1" x14ac:dyDescent="0.3">
      <c r="A60" s="80">
        <v>56</v>
      </c>
      <c r="B60" s="82" t="s">
        <v>380</v>
      </c>
      <c r="C60" s="82" t="s">
        <v>511</v>
      </c>
      <c r="D60" s="82" t="s">
        <v>375</v>
      </c>
      <c r="E60" s="83" t="s">
        <v>400</v>
      </c>
      <c r="F60" s="85" t="s">
        <v>512</v>
      </c>
      <c r="G60" s="85" t="s">
        <v>513</v>
      </c>
      <c r="H60" s="86">
        <v>1</v>
      </c>
      <c r="I60" s="87">
        <v>62952924.557522133</v>
      </c>
      <c r="J60" s="87">
        <v>8183880.1924778773</v>
      </c>
      <c r="K60" s="87">
        <v>71140000</v>
      </c>
      <c r="L60" s="88">
        <v>62952924.557522133</v>
      </c>
      <c r="M60" s="87">
        <v>8183880.1924778773</v>
      </c>
      <c r="N60" s="87">
        <v>71140000</v>
      </c>
      <c r="O60" s="163" t="s">
        <v>3</v>
      </c>
      <c r="P60" s="163" t="s">
        <v>2</v>
      </c>
      <c r="Q60" s="82" t="s">
        <v>379</v>
      </c>
      <c r="R60" s="317">
        <v>44986</v>
      </c>
      <c r="S60" s="82" t="s">
        <v>508</v>
      </c>
      <c r="T60" s="82"/>
      <c r="U60" s="83"/>
    </row>
    <row r="61" spans="1:21" ht="67.2" customHeight="1" x14ac:dyDescent="0.3">
      <c r="A61" s="80">
        <v>57</v>
      </c>
      <c r="B61" s="82" t="s">
        <v>380</v>
      </c>
      <c r="C61" s="82" t="s">
        <v>511</v>
      </c>
      <c r="D61" s="82" t="s">
        <v>375</v>
      </c>
      <c r="E61" s="83" t="s">
        <v>400</v>
      </c>
      <c r="F61" s="85" t="s">
        <v>514</v>
      </c>
      <c r="G61" s="85" t="s">
        <v>513</v>
      </c>
      <c r="H61" s="86">
        <v>2</v>
      </c>
      <c r="I61" s="87">
        <v>119391868.89380533</v>
      </c>
      <c r="J61" s="87">
        <v>15520942.956194693</v>
      </c>
      <c r="K61" s="87">
        <v>134915000</v>
      </c>
      <c r="L61" s="88">
        <v>119391868.89380533</v>
      </c>
      <c r="M61" s="87">
        <v>15520942.956194693</v>
      </c>
      <c r="N61" s="87">
        <v>134915000</v>
      </c>
      <c r="O61" s="163" t="s">
        <v>3</v>
      </c>
      <c r="P61" s="163" t="s">
        <v>2</v>
      </c>
      <c r="Q61" s="82" t="s">
        <v>379</v>
      </c>
      <c r="R61" s="317">
        <v>44986</v>
      </c>
      <c r="S61" s="82" t="s">
        <v>508</v>
      </c>
      <c r="T61" s="82"/>
      <c r="U61" s="83"/>
    </row>
    <row r="62" spans="1:21" ht="67.2" customHeight="1" x14ac:dyDescent="0.3">
      <c r="A62" s="80">
        <v>58</v>
      </c>
      <c r="B62" s="82" t="s">
        <v>380</v>
      </c>
      <c r="C62" s="82" t="s">
        <v>505</v>
      </c>
      <c r="D62" s="82" t="s">
        <v>375</v>
      </c>
      <c r="E62" s="83" t="s">
        <v>400</v>
      </c>
      <c r="F62" s="85" t="s">
        <v>515</v>
      </c>
      <c r="G62" s="85" t="s">
        <v>516</v>
      </c>
      <c r="H62" s="86">
        <v>79</v>
      </c>
      <c r="I62" s="87">
        <v>298647156.25000006</v>
      </c>
      <c r="J62" s="87">
        <v>38824130.312500007</v>
      </c>
      <c r="K62" s="87">
        <v>337475000</v>
      </c>
      <c r="L62" s="88">
        <v>298647156.25000006</v>
      </c>
      <c r="M62" s="87">
        <v>38824130.312500007</v>
      </c>
      <c r="N62" s="87">
        <v>337475000</v>
      </c>
      <c r="O62" s="163" t="s">
        <v>3</v>
      </c>
      <c r="P62" s="163" t="s">
        <v>2</v>
      </c>
      <c r="Q62" s="82" t="s">
        <v>379</v>
      </c>
      <c r="R62" s="317">
        <v>44986</v>
      </c>
      <c r="S62" s="82" t="s">
        <v>508</v>
      </c>
      <c r="T62" s="82"/>
      <c r="U62" s="83"/>
    </row>
    <row r="63" spans="1:21" ht="67.2" customHeight="1" x14ac:dyDescent="0.3">
      <c r="A63" s="80">
        <v>59</v>
      </c>
      <c r="B63" s="82" t="s">
        <v>380</v>
      </c>
      <c r="C63" s="82" t="s">
        <v>505</v>
      </c>
      <c r="D63" s="82" t="s">
        <v>375</v>
      </c>
      <c r="E63" s="83" t="s">
        <v>400</v>
      </c>
      <c r="F63" s="85" t="s">
        <v>515</v>
      </c>
      <c r="G63" s="85" t="s">
        <v>516</v>
      </c>
      <c r="H63" s="86">
        <v>14</v>
      </c>
      <c r="I63" s="87">
        <v>52924812.500000007</v>
      </c>
      <c r="J63" s="87">
        <v>6880225.6250000009</v>
      </c>
      <c r="K63" s="87">
        <v>59810000</v>
      </c>
      <c r="L63" s="88">
        <v>52924812.500000007</v>
      </c>
      <c r="M63" s="87">
        <v>6880225.6250000009</v>
      </c>
      <c r="N63" s="87">
        <v>59810000</v>
      </c>
      <c r="O63" s="163" t="s">
        <v>3</v>
      </c>
      <c r="P63" s="163" t="s">
        <v>2</v>
      </c>
      <c r="Q63" s="82" t="s">
        <v>379</v>
      </c>
      <c r="R63" s="317">
        <v>44986</v>
      </c>
      <c r="S63" s="82" t="s">
        <v>508</v>
      </c>
      <c r="T63" s="82"/>
      <c r="U63" s="83"/>
    </row>
    <row r="64" spans="1:21" ht="67.2" customHeight="1" x14ac:dyDescent="0.3">
      <c r="A64" s="80">
        <v>60</v>
      </c>
      <c r="B64" s="82" t="s">
        <v>380</v>
      </c>
      <c r="C64" s="82" t="s">
        <v>505</v>
      </c>
      <c r="D64" s="82" t="s">
        <v>375</v>
      </c>
      <c r="E64" s="83" t="s">
        <v>400</v>
      </c>
      <c r="F64" s="85" t="s">
        <v>517</v>
      </c>
      <c r="G64" s="85" t="s">
        <v>518</v>
      </c>
      <c r="H64" s="91">
        <v>1</v>
      </c>
      <c r="I64" s="87">
        <v>189844058.27433628</v>
      </c>
      <c r="J64" s="87">
        <v>24679727.575663716</v>
      </c>
      <c r="K64" s="87">
        <v>214525000</v>
      </c>
      <c r="L64" s="88">
        <v>189844058.27433628</v>
      </c>
      <c r="M64" s="87">
        <v>24679727.575663716</v>
      </c>
      <c r="N64" s="87">
        <v>214525000</v>
      </c>
      <c r="O64" s="163" t="s">
        <v>3</v>
      </c>
      <c r="P64" s="163" t="s">
        <v>2</v>
      </c>
      <c r="Q64" s="82" t="s">
        <v>379</v>
      </c>
      <c r="R64" s="317">
        <v>44986</v>
      </c>
      <c r="S64" s="82" t="s">
        <v>508</v>
      </c>
      <c r="T64" s="82"/>
      <c r="U64" s="83"/>
    </row>
    <row r="65" spans="1:21" ht="67.2" customHeight="1" x14ac:dyDescent="0.3">
      <c r="A65" s="80">
        <v>61</v>
      </c>
      <c r="B65" s="82" t="s">
        <v>380</v>
      </c>
      <c r="C65" s="82" t="s">
        <v>505</v>
      </c>
      <c r="D65" s="82" t="s">
        <v>375</v>
      </c>
      <c r="E65" s="83" t="s">
        <v>400</v>
      </c>
      <c r="F65" s="85" t="s">
        <v>519</v>
      </c>
      <c r="G65" s="85" t="s">
        <v>520</v>
      </c>
      <c r="H65" s="92">
        <v>11</v>
      </c>
      <c r="I65" s="87">
        <v>119757422.4778761</v>
      </c>
      <c r="J65" s="87">
        <v>15568464.922123892</v>
      </c>
      <c r="K65" s="87">
        <v>135330000</v>
      </c>
      <c r="L65" s="88">
        <v>119757422.4778761</v>
      </c>
      <c r="M65" s="87">
        <v>15568464.922123892</v>
      </c>
      <c r="N65" s="87">
        <v>135330000</v>
      </c>
      <c r="O65" s="163" t="s">
        <v>3</v>
      </c>
      <c r="P65" s="163" t="s">
        <v>2</v>
      </c>
      <c r="Q65" s="82" t="s">
        <v>379</v>
      </c>
      <c r="R65" s="317">
        <v>44986</v>
      </c>
      <c r="S65" s="82" t="s">
        <v>508</v>
      </c>
      <c r="T65" s="82"/>
      <c r="U65" s="83"/>
    </row>
    <row r="66" spans="1:21" ht="67.2" customHeight="1" x14ac:dyDescent="0.3">
      <c r="A66" s="80">
        <v>62</v>
      </c>
      <c r="B66" s="82" t="s">
        <v>380</v>
      </c>
      <c r="C66" s="82" t="s">
        <v>505</v>
      </c>
      <c r="D66" s="82" t="s">
        <v>375</v>
      </c>
      <c r="E66" s="83" t="s">
        <v>400</v>
      </c>
      <c r="F66" s="85" t="s">
        <v>521</v>
      </c>
      <c r="G66" s="85" t="s">
        <v>520</v>
      </c>
      <c r="H66" s="86">
        <v>2</v>
      </c>
      <c r="I66" s="87">
        <v>21774076.814159293</v>
      </c>
      <c r="J66" s="87">
        <v>2830629.985840708</v>
      </c>
      <c r="K66" s="87">
        <v>24605000</v>
      </c>
      <c r="L66" s="88">
        <v>21774076.814159293</v>
      </c>
      <c r="M66" s="87">
        <v>2830629.985840708</v>
      </c>
      <c r="N66" s="87">
        <v>24605000</v>
      </c>
      <c r="O66" s="163" t="s">
        <v>3</v>
      </c>
      <c r="P66" s="163" t="s">
        <v>2</v>
      </c>
      <c r="Q66" s="82" t="s">
        <v>379</v>
      </c>
      <c r="R66" s="317">
        <v>44986</v>
      </c>
      <c r="S66" s="82" t="s">
        <v>508</v>
      </c>
      <c r="T66" s="82"/>
      <c r="U66" s="83"/>
    </row>
    <row r="67" spans="1:21" ht="67.2" customHeight="1" x14ac:dyDescent="0.3">
      <c r="A67" s="80">
        <v>63</v>
      </c>
      <c r="B67" s="82" t="s">
        <v>380</v>
      </c>
      <c r="C67" s="82" t="s">
        <v>505</v>
      </c>
      <c r="D67" s="82" t="s">
        <v>375</v>
      </c>
      <c r="E67" s="83" t="s">
        <v>400</v>
      </c>
      <c r="F67" s="85" t="s">
        <v>522</v>
      </c>
      <c r="G67" s="85" t="s">
        <v>520</v>
      </c>
      <c r="H67" s="86">
        <v>2</v>
      </c>
      <c r="I67" s="87">
        <v>21774076.814159293</v>
      </c>
      <c r="J67" s="87">
        <v>2830629.985840708</v>
      </c>
      <c r="K67" s="87">
        <v>24605000</v>
      </c>
      <c r="L67" s="88">
        <v>21774076.814159293</v>
      </c>
      <c r="M67" s="87">
        <v>2830629.985840708</v>
      </c>
      <c r="N67" s="87">
        <v>24605000</v>
      </c>
      <c r="O67" s="163" t="s">
        <v>3</v>
      </c>
      <c r="P67" s="163" t="s">
        <v>2</v>
      </c>
      <c r="Q67" s="82" t="s">
        <v>379</v>
      </c>
      <c r="R67" s="317">
        <v>44986</v>
      </c>
      <c r="S67" s="82" t="s">
        <v>508</v>
      </c>
      <c r="T67" s="82"/>
      <c r="U67" s="83"/>
    </row>
    <row r="68" spans="1:21" ht="67.2" customHeight="1" x14ac:dyDescent="0.3">
      <c r="A68" s="80">
        <v>64</v>
      </c>
      <c r="B68" s="82" t="s">
        <v>380</v>
      </c>
      <c r="C68" s="82" t="s">
        <v>523</v>
      </c>
      <c r="D68" s="82" t="s">
        <v>375</v>
      </c>
      <c r="E68" s="83" t="s">
        <v>524</v>
      </c>
      <c r="F68" s="89" t="s">
        <v>525</v>
      </c>
      <c r="G68" s="89" t="s">
        <v>526</v>
      </c>
      <c r="H68" s="86">
        <v>1</v>
      </c>
      <c r="I68" s="87">
        <v>127041815.53097346</v>
      </c>
      <c r="J68" s="87">
        <v>16515436.019026551</v>
      </c>
      <c r="K68" s="87">
        <v>143560000</v>
      </c>
      <c r="L68" s="88">
        <v>105868179.60914434</v>
      </c>
      <c r="M68" s="87">
        <v>13762863.349188766</v>
      </c>
      <c r="N68" s="87">
        <v>119635000</v>
      </c>
      <c r="O68" s="163" t="s">
        <v>3</v>
      </c>
      <c r="P68" s="163" t="s">
        <v>2</v>
      </c>
      <c r="Q68" s="82" t="s">
        <v>139</v>
      </c>
      <c r="R68" s="317">
        <v>44958</v>
      </c>
      <c r="S68" s="82"/>
      <c r="T68" s="82"/>
      <c r="U68" s="83"/>
    </row>
    <row r="69" spans="1:21" ht="67.2" customHeight="1" x14ac:dyDescent="0.3">
      <c r="A69" s="80">
        <v>65</v>
      </c>
      <c r="B69" s="82" t="s">
        <v>380</v>
      </c>
      <c r="C69" s="82" t="s">
        <v>527</v>
      </c>
      <c r="D69" s="82" t="s">
        <v>375</v>
      </c>
      <c r="E69" s="83" t="s">
        <v>400</v>
      </c>
      <c r="F69" s="89" t="s">
        <v>528</v>
      </c>
      <c r="G69" s="89" t="s">
        <v>529</v>
      </c>
      <c r="H69" s="86">
        <v>2</v>
      </c>
      <c r="I69" s="87">
        <v>55524930.044247791</v>
      </c>
      <c r="J69" s="87">
        <v>7218240.9057522127</v>
      </c>
      <c r="K69" s="87">
        <v>62745000</v>
      </c>
      <c r="L69" s="88">
        <v>55524930.044247791</v>
      </c>
      <c r="M69" s="87">
        <v>7218240.9057522127</v>
      </c>
      <c r="N69" s="87">
        <v>62745000</v>
      </c>
      <c r="O69" s="163" t="s">
        <v>3</v>
      </c>
      <c r="P69" s="163" t="s">
        <v>2</v>
      </c>
      <c r="Q69" s="82" t="s">
        <v>379</v>
      </c>
      <c r="R69" s="317">
        <v>44986</v>
      </c>
      <c r="S69" s="82"/>
      <c r="T69" s="82"/>
      <c r="U69" s="83"/>
    </row>
    <row r="70" spans="1:21" ht="67.2" customHeight="1" x14ac:dyDescent="0.3">
      <c r="A70" s="80">
        <v>66</v>
      </c>
      <c r="B70" s="82" t="s">
        <v>380</v>
      </c>
      <c r="C70" s="82" t="s">
        <v>505</v>
      </c>
      <c r="D70" s="82" t="s">
        <v>375</v>
      </c>
      <c r="E70" s="83" t="s">
        <v>400</v>
      </c>
      <c r="F70" s="85" t="s">
        <v>530</v>
      </c>
      <c r="G70" s="85" t="s">
        <v>531</v>
      </c>
      <c r="H70" s="86">
        <v>2500</v>
      </c>
      <c r="I70" s="87">
        <v>18974057.477876108</v>
      </c>
      <c r="J70" s="87">
        <v>2466627.4721238944</v>
      </c>
      <c r="K70" s="87">
        <v>21445000</v>
      </c>
      <c r="L70" s="88">
        <v>18974057.477876108</v>
      </c>
      <c r="M70" s="87">
        <v>2466627.4721238944</v>
      </c>
      <c r="N70" s="87">
        <v>21445000</v>
      </c>
      <c r="O70" s="163" t="s">
        <v>3</v>
      </c>
      <c r="P70" s="163" t="s">
        <v>2</v>
      </c>
      <c r="Q70" s="82" t="s">
        <v>139</v>
      </c>
      <c r="R70" s="317">
        <v>44986</v>
      </c>
      <c r="S70" s="82"/>
      <c r="T70" s="82"/>
      <c r="U70" s="83"/>
    </row>
    <row r="71" spans="1:21" ht="67.2" customHeight="1" x14ac:dyDescent="0.3">
      <c r="A71" s="80">
        <v>67</v>
      </c>
      <c r="B71" s="82" t="s">
        <v>380</v>
      </c>
      <c r="C71" s="82" t="s">
        <v>505</v>
      </c>
      <c r="D71" s="82" t="s">
        <v>375</v>
      </c>
      <c r="E71" s="83" t="s">
        <v>400</v>
      </c>
      <c r="F71" s="85" t="s">
        <v>532</v>
      </c>
      <c r="G71" s="85" t="s">
        <v>533</v>
      </c>
      <c r="H71" s="86">
        <v>2</v>
      </c>
      <c r="I71" s="87">
        <v>271420774.95575225</v>
      </c>
      <c r="J71" s="87">
        <v>35284700.744247794</v>
      </c>
      <c r="K71" s="87">
        <v>306710000</v>
      </c>
      <c r="L71" s="88">
        <v>271420774.95575225</v>
      </c>
      <c r="M71" s="87">
        <v>35284700.744247794</v>
      </c>
      <c r="N71" s="87">
        <v>306710000</v>
      </c>
      <c r="O71" s="163" t="s">
        <v>3</v>
      </c>
      <c r="P71" s="163" t="s">
        <v>2</v>
      </c>
      <c r="Q71" s="82" t="s">
        <v>379</v>
      </c>
      <c r="R71" s="317">
        <v>45047</v>
      </c>
      <c r="S71" s="82" t="s">
        <v>508</v>
      </c>
      <c r="T71" s="82"/>
      <c r="U71" s="83"/>
    </row>
    <row r="72" spans="1:21" ht="67.2" customHeight="1" x14ac:dyDescent="0.3">
      <c r="A72" s="80">
        <v>68</v>
      </c>
      <c r="B72" s="82" t="s">
        <v>380</v>
      </c>
      <c r="C72" s="82" t="s">
        <v>505</v>
      </c>
      <c r="D72" s="82" t="s">
        <v>375</v>
      </c>
      <c r="E72" s="83" t="s">
        <v>400</v>
      </c>
      <c r="F72" s="85" t="s">
        <v>534</v>
      </c>
      <c r="G72" s="94" t="s">
        <v>535</v>
      </c>
      <c r="H72" s="86">
        <v>121</v>
      </c>
      <c r="I72" s="87">
        <v>199165320.04424781</v>
      </c>
      <c r="J72" s="87">
        <v>25891491.605752215</v>
      </c>
      <c r="K72" s="87">
        <v>225060000</v>
      </c>
      <c r="L72" s="88">
        <v>199165320.04424781</v>
      </c>
      <c r="M72" s="87">
        <v>25891491.605752215</v>
      </c>
      <c r="N72" s="87">
        <v>225060000</v>
      </c>
      <c r="O72" s="163" t="s">
        <v>3</v>
      </c>
      <c r="P72" s="163" t="s">
        <v>2</v>
      </c>
      <c r="Q72" s="82" t="s">
        <v>379</v>
      </c>
      <c r="R72" s="317">
        <v>45078</v>
      </c>
      <c r="S72" s="82" t="s">
        <v>508</v>
      </c>
      <c r="T72" s="82"/>
      <c r="U72" s="83"/>
    </row>
    <row r="73" spans="1:21" ht="67.2" customHeight="1" x14ac:dyDescent="0.3">
      <c r="A73" s="80">
        <v>69</v>
      </c>
      <c r="B73" s="82" t="s">
        <v>380</v>
      </c>
      <c r="C73" s="82" t="s">
        <v>505</v>
      </c>
      <c r="D73" s="82" t="s">
        <v>375</v>
      </c>
      <c r="E73" s="83" t="s">
        <v>400</v>
      </c>
      <c r="F73" s="85" t="s">
        <v>534</v>
      </c>
      <c r="G73" s="94" t="s">
        <v>535</v>
      </c>
      <c r="H73" s="86">
        <v>19</v>
      </c>
      <c r="I73" s="87">
        <v>31273893.230088495</v>
      </c>
      <c r="J73" s="87">
        <v>4065606.1199115044</v>
      </c>
      <c r="K73" s="87">
        <v>35340000</v>
      </c>
      <c r="L73" s="88">
        <v>31273893.230088495</v>
      </c>
      <c r="M73" s="87">
        <v>4065606.1199115044</v>
      </c>
      <c r="N73" s="87">
        <v>35340000</v>
      </c>
      <c r="O73" s="163" t="s">
        <v>3</v>
      </c>
      <c r="P73" s="163" t="s">
        <v>2</v>
      </c>
      <c r="Q73" s="82" t="s">
        <v>379</v>
      </c>
      <c r="R73" s="317">
        <v>45078</v>
      </c>
      <c r="S73" s="82" t="s">
        <v>508</v>
      </c>
      <c r="T73" s="82"/>
      <c r="U73" s="83"/>
    </row>
    <row r="74" spans="1:21" ht="67.2" customHeight="1" x14ac:dyDescent="0.3">
      <c r="A74" s="80">
        <v>70</v>
      </c>
      <c r="B74" s="82" t="s">
        <v>380</v>
      </c>
      <c r="C74" s="82" t="s">
        <v>505</v>
      </c>
      <c r="D74" s="82" t="s">
        <v>375</v>
      </c>
      <c r="E74" s="83" t="s">
        <v>400</v>
      </c>
      <c r="F74" s="85" t="s">
        <v>536</v>
      </c>
      <c r="G74" s="85" t="s">
        <v>537</v>
      </c>
      <c r="H74" s="86">
        <v>15</v>
      </c>
      <c r="I74" s="87">
        <v>8295107.5221238937</v>
      </c>
      <c r="J74" s="87">
        <v>1078363.9778761063</v>
      </c>
      <c r="K74" s="87">
        <v>9375000</v>
      </c>
      <c r="L74" s="88">
        <v>8295107.5221238937</v>
      </c>
      <c r="M74" s="87">
        <v>1078363.9778761063</v>
      </c>
      <c r="N74" s="87">
        <v>9375000</v>
      </c>
      <c r="O74" s="163" t="s">
        <v>3</v>
      </c>
      <c r="P74" s="163" t="s">
        <v>2</v>
      </c>
      <c r="Q74" s="82" t="s">
        <v>379</v>
      </c>
      <c r="R74" s="317">
        <v>45078</v>
      </c>
      <c r="S74" s="82" t="s">
        <v>508</v>
      </c>
      <c r="T74" s="82"/>
      <c r="U74" s="83"/>
    </row>
    <row r="75" spans="1:21" ht="67.2" customHeight="1" x14ac:dyDescent="0.3">
      <c r="A75" s="80">
        <v>71</v>
      </c>
      <c r="B75" s="82" t="s">
        <v>380</v>
      </c>
      <c r="C75" s="82" t="s">
        <v>505</v>
      </c>
      <c r="D75" s="82" t="s">
        <v>375</v>
      </c>
      <c r="E75" s="83" t="s">
        <v>400</v>
      </c>
      <c r="F75" s="85" t="s">
        <v>538</v>
      </c>
      <c r="G75" s="85" t="s">
        <v>539</v>
      </c>
      <c r="H75" s="86">
        <v>1</v>
      </c>
      <c r="I75" s="87">
        <v>78469877.964601785</v>
      </c>
      <c r="J75" s="87">
        <v>10201084.135398233</v>
      </c>
      <c r="K75" s="87">
        <v>88675000</v>
      </c>
      <c r="L75" s="88">
        <v>78469877.964601785</v>
      </c>
      <c r="M75" s="87">
        <v>10201084.135398233</v>
      </c>
      <c r="N75" s="87">
        <v>88675000</v>
      </c>
      <c r="O75" s="163" t="s">
        <v>3</v>
      </c>
      <c r="P75" s="163" t="s">
        <v>2</v>
      </c>
      <c r="Q75" s="82" t="s">
        <v>379</v>
      </c>
      <c r="R75" s="317">
        <v>45078</v>
      </c>
      <c r="S75" s="82" t="s">
        <v>508</v>
      </c>
      <c r="T75" s="82"/>
      <c r="U75" s="83"/>
    </row>
    <row r="76" spans="1:21" ht="67.2" customHeight="1" x14ac:dyDescent="0.3">
      <c r="A76" s="80">
        <v>72</v>
      </c>
      <c r="B76" s="82" t="s">
        <v>380</v>
      </c>
      <c r="C76" s="82" t="s">
        <v>505</v>
      </c>
      <c r="D76" s="82" t="s">
        <v>375</v>
      </c>
      <c r="E76" s="83" t="s">
        <v>400</v>
      </c>
      <c r="F76" s="89" t="s">
        <v>540</v>
      </c>
      <c r="G76" s="85" t="s">
        <v>541</v>
      </c>
      <c r="H76" s="86">
        <v>1</v>
      </c>
      <c r="I76" s="87">
        <v>6337104.7345132753</v>
      </c>
      <c r="J76" s="87">
        <v>823823.61548672582</v>
      </c>
      <c r="K76" s="87">
        <v>7165000</v>
      </c>
      <c r="L76" s="88">
        <v>6337104.7345132753</v>
      </c>
      <c r="M76" s="87">
        <v>823823.61548672582</v>
      </c>
      <c r="N76" s="87">
        <v>7165000</v>
      </c>
      <c r="O76" s="163" t="s">
        <v>3</v>
      </c>
      <c r="P76" s="163" t="s">
        <v>2</v>
      </c>
      <c r="Q76" s="82" t="s">
        <v>379</v>
      </c>
      <c r="R76" s="317">
        <v>45017</v>
      </c>
      <c r="S76" s="82"/>
      <c r="T76" s="82"/>
      <c r="U76" s="83"/>
    </row>
    <row r="77" spans="1:21" ht="67.2" customHeight="1" x14ac:dyDescent="0.3">
      <c r="A77" s="80">
        <v>73</v>
      </c>
      <c r="B77" s="82" t="s">
        <v>380</v>
      </c>
      <c r="C77" s="82" t="s">
        <v>505</v>
      </c>
      <c r="D77" s="82" t="s">
        <v>375</v>
      </c>
      <c r="E77" s="83" t="s">
        <v>400</v>
      </c>
      <c r="F77" s="89" t="s">
        <v>542</v>
      </c>
      <c r="G77" s="85" t="s">
        <v>541</v>
      </c>
      <c r="H77" s="86">
        <v>1</v>
      </c>
      <c r="I77" s="87">
        <v>3425000.0000000005</v>
      </c>
      <c r="J77" s="87">
        <v>445250.00000000006</v>
      </c>
      <c r="K77" s="87">
        <v>3875000</v>
      </c>
      <c r="L77" s="88">
        <v>3425000.0000000005</v>
      </c>
      <c r="M77" s="87">
        <v>445250.00000000006</v>
      </c>
      <c r="N77" s="87">
        <v>3875000</v>
      </c>
      <c r="O77" s="163" t="s">
        <v>3</v>
      </c>
      <c r="P77" s="163" t="s">
        <v>2</v>
      </c>
      <c r="Q77" s="82" t="s">
        <v>379</v>
      </c>
      <c r="R77" s="317">
        <v>45017</v>
      </c>
      <c r="S77" s="82"/>
      <c r="T77" s="82"/>
      <c r="U77" s="83"/>
    </row>
    <row r="78" spans="1:21" ht="67.2" customHeight="1" x14ac:dyDescent="0.3">
      <c r="A78" s="80">
        <v>74</v>
      </c>
      <c r="B78" s="82" t="s">
        <v>380</v>
      </c>
      <c r="C78" s="82" t="s">
        <v>223</v>
      </c>
      <c r="D78" s="82" t="s">
        <v>375</v>
      </c>
      <c r="E78" s="83" t="s">
        <v>400</v>
      </c>
      <c r="F78" s="85" t="s">
        <v>543</v>
      </c>
      <c r="G78" s="85" t="s">
        <v>544</v>
      </c>
      <c r="H78" s="86">
        <v>1</v>
      </c>
      <c r="I78" s="87">
        <v>326583846.17256641</v>
      </c>
      <c r="J78" s="87">
        <v>42455900.002433635</v>
      </c>
      <c r="K78" s="87">
        <v>369040000</v>
      </c>
      <c r="L78" s="88">
        <v>326583846.17256641</v>
      </c>
      <c r="M78" s="87">
        <v>42455900.002433635</v>
      </c>
      <c r="N78" s="87">
        <v>369040000</v>
      </c>
      <c r="O78" s="163" t="s">
        <v>3</v>
      </c>
      <c r="P78" s="163" t="s">
        <v>2</v>
      </c>
      <c r="Q78" s="82" t="s">
        <v>139</v>
      </c>
      <c r="R78" s="317">
        <v>44986</v>
      </c>
      <c r="S78" s="82"/>
      <c r="T78" s="82"/>
      <c r="U78" s="83"/>
    </row>
    <row r="79" spans="1:21" ht="67.2" customHeight="1" x14ac:dyDescent="0.3">
      <c r="A79" s="80">
        <v>75</v>
      </c>
      <c r="B79" s="82" t="s">
        <v>380</v>
      </c>
      <c r="C79" s="82" t="s">
        <v>223</v>
      </c>
      <c r="D79" s="82" t="s">
        <v>375</v>
      </c>
      <c r="E79" s="83" t="s">
        <v>400</v>
      </c>
      <c r="F79" s="85" t="s">
        <v>545</v>
      </c>
      <c r="G79" s="85" t="s">
        <v>546</v>
      </c>
      <c r="H79" s="86">
        <v>3533</v>
      </c>
      <c r="I79" s="87">
        <v>36534111.28318584</v>
      </c>
      <c r="J79" s="87">
        <v>4749434.4668141594</v>
      </c>
      <c r="K79" s="87">
        <v>41285000</v>
      </c>
      <c r="L79" s="88">
        <v>36534111.28318584</v>
      </c>
      <c r="M79" s="87">
        <v>4749434.4668141594</v>
      </c>
      <c r="N79" s="87">
        <v>41285000</v>
      </c>
      <c r="O79" s="163" t="s">
        <v>146</v>
      </c>
      <c r="P79" s="163" t="s">
        <v>2</v>
      </c>
      <c r="Q79" s="82" t="s">
        <v>139</v>
      </c>
      <c r="R79" s="317">
        <v>44986</v>
      </c>
      <c r="S79" s="82"/>
      <c r="T79" s="82"/>
      <c r="U79" s="83"/>
    </row>
    <row r="80" spans="1:21" ht="67.2" customHeight="1" x14ac:dyDescent="0.3">
      <c r="A80" s="80">
        <v>76</v>
      </c>
      <c r="B80" s="82" t="s">
        <v>380</v>
      </c>
      <c r="C80" s="82" t="s">
        <v>223</v>
      </c>
      <c r="D80" s="82" t="s">
        <v>375</v>
      </c>
      <c r="E80" s="83" t="s">
        <v>400</v>
      </c>
      <c r="F80" s="85" t="s">
        <v>545</v>
      </c>
      <c r="G80" s="85" t="s">
        <v>547</v>
      </c>
      <c r="H80" s="86">
        <v>466</v>
      </c>
      <c r="I80" s="87">
        <v>95647271.371681422</v>
      </c>
      <c r="J80" s="87">
        <v>12434145.278318586</v>
      </c>
      <c r="K80" s="87">
        <v>108085000</v>
      </c>
      <c r="L80" s="88">
        <v>95647271.371681422</v>
      </c>
      <c r="M80" s="87">
        <v>12434145.278318586</v>
      </c>
      <c r="N80" s="87">
        <v>108085000</v>
      </c>
      <c r="O80" s="163" t="s">
        <v>146</v>
      </c>
      <c r="P80" s="163" t="s">
        <v>2</v>
      </c>
      <c r="Q80" s="82" t="s">
        <v>139</v>
      </c>
      <c r="R80" s="317">
        <v>44986</v>
      </c>
      <c r="S80" s="82"/>
      <c r="T80" s="82"/>
      <c r="U80" s="83"/>
    </row>
    <row r="81" spans="1:21" ht="67.2" customHeight="1" x14ac:dyDescent="0.3">
      <c r="A81" s="80">
        <v>77</v>
      </c>
      <c r="B81" s="82" t="s">
        <v>380</v>
      </c>
      <c r="C81" s="82" t="s">
        <v>505</v>
      </c>
      <c r="D81" s="82" t="s">
        <v>375</v>
      </c>
      <c r="E81" s="83" t="s">
        <v>400</v>
      </c>
      <c r="F81" s="89" t="s">
        <v>548</v>
      </c>
      <c r="G81" s="85" t="s">
        <v>549</v>
      </c>
      <c r="H81" s="86">
        <v>1</v>
      </c>
      <c r="I81" s="87">
        <v>27000838.982300885</v>
      </c>
      <c r="J81" s="87">
        <v>3510109.0676991153</v>
      </c>
      <c r="K81" s="87">
        <v>30515000</v>
      </c>
      <c r="L81" s="88">
        <v>27000838.982300885</v>
      </c>
      <c r="M81" s="87">
        <v>3510109.0676991153</v>
      </c>
      <c r="N81" s="87">
        <v>30515000</v>
      </c>
      <c r="O81" s="163" t="s">
        <v>3</v>
      </c>
      <c r="P81" s="163" t="s">
        <v>2</v>
      </c>
      <c r="Q81" s="82" t="s">
        <v>139</v>
      </c>
      <c r="R81" s="317">
        <v>45017</v>
      </c>
      <c r="S81" s="82"/>
      <c r="T81" s="82"/>
      <c r="U81" s="83"/>
    </row>
    <row r="82" spans="1:21" ht="67.2" customHeight="1" x14ac:dyDescent="0.3">
      <c r="A82" s="80">
        <v>78</v>
      </c>
      <c r="B82" s="82" t="s">
        <v>380</v>
      </c>
      <c r="C82" s="82" t="s">
        <v>505</v>
      </c>
      <c r="D82" s="82" t="s">
        <v>375</v>
      </c>
      <c r="E82" s="83" t="s">
        <v>400</v>
      </c>
      <c r="F82" s="89" t="s">
        <v>550</v>
      </c>
      <c r="G82" s="85" t="s">
        <v>549</v>
      </c>
      <c r="H82" s="86">
        <v>1</v>
      </c>
      <c r="I82" s="87">
        <v>3425000.0000000005</v>
      </c>
      <c r="J82" s="87">
        <v>445250.00000000006</v>
      </c>
      <c r="K82" s="87">
        <v>3875000</v>
      </c>
      <c r="L82" s="88">
        <v>3425000.0000000005</v>
      </c>
      <c r="M82" s="87">
        <v>445250.00000000006</v>
      </c>
      <c r="N82" s="87">
        <v>3875000</v>
      </c>
      <c r="O82" s="163" t="s">
        <v>3</v>
      </c>
      <c r="P82" s="163" t="s">
        <v>2</v>
      </c>
      <c r="Q82" s="82" t="s">
        <v>139</v>
      </c>
      <c r="R82" s="317">
        <v>45017</v>
      </c>
      <c r="S82" s="82"/>
      <c r="T82" s="82"/>
      <c r="U82" s="83"/>
    </row>
    <row r="83" spans="1:21" ht="67.2" customHeight="1" x14ac:dyDescent="0.3">
      <c r="A83" s="80">
        <v>79</v>
      </c>
      <c r="B83" s="82" t="s">
        <v>380</v>
      </c>
      <c r="C83" s="82" t="s">
        <v>425</v>
      </c>
      <c r="D83" s="82" t="s">
        <v>375</v>
      </c>
      <c r="E83" s="83" t="s">
        <v>426</v>
      </c>
      <c r="F83" s="89" t="s">
        <v>551</v>
      </c>
      <c r="G83" s="85" t="s">
        <v>552</v>
      </c>
      <c r="H83" s="165">
        <v>42000</v>
      </c>
      <c r="I83" s="87">
        <v>1166330707.964602</v>
      </c>
      <c r="J83" s="87">
        <v>151622992.03539827</v>
      </c>
      <c r="K83" s="87">
        <v>1317955000</v>
      </c>
      <c r="L83" s="88">
        <v>971942256.63716733</v>
      </c>
      <c r="M83" s="87">
        <v>126352493.36283176</v>
      </c>
      <c r="N83" s="87">
        <v>1098295000</v>
      </c>
      <c r="O83" s="163" t="s">
        <v>146</v>
      </c>
      <c r="P83" s="163" t="s">
        <v>2</v>
      </c>
      <c r="Q83" s="82" t="s">
        <v>553</v>
      </c>
      <c r="R83" s="317">
        <v>44986</v>
      </c>
      <c r="S83" s="82"/>
      <c r="T83" s="82"/>
      <c r="U83" s="83" t="s">
        <v>1326</v>
      </c>
    </row>
    <row r="84" spans="1:21" ht="67.2" customHeight="1" x14ac:dyDescent="0.3">
      <c r="A84" s="80">
        <v>80</v>
      </c>
      <c r="B84" s="82" t="s">
        <v>380</v>
      </c>
      <c r="C84" s="82" t="s">
        <v>425</v>
      </c>
      <c r="D84" s="82" t="s">
        <v>375</v>
      </c>
      <c r="E84" s="83" t="s">
        <v>426</v>
      </c>
      <c r="F84" s="89" t="s">
        <v>554</v>
      </c>
      <c r="G84" s="85" t="s">
        <v>552</v>
      </c>
      <c r="H84" s="86">
        <v>4080</v>
      </c>
      <c r="I84" s="87">
        <v>227077500.00000003</v>
      </c>
      <c r="J84" s="87">
        <v>29520075.000000004</v>
      </c>
      <c r="K84" s="87">
        <v>256600000</v>
      </c>
      <c r="L84" s="88">
        <v>189231250</v>
      </c>
      <c r="M84" s="87">
        <v>24600062.5</v>
      </c>
      <c r="N84" s="87">
        <v>213835000</v>
      </c>
      <c r="O84" s="163" t="s">
        <v>146</v>
      </c>
      <c r="P84" s="163" t="s">
        <v>2</v>
      </c>
      <c r="Q84" s="82" t="s">
        <v>553</v>
      </c>
      <c r="R84" s="317">
        <v>44986</v>
      </c>
      <c r="S84" s="82"/>
      <c r="T84" s="82"/>
      <c r="U84" s="83" t="s">
        <v>1327</v>
      </c>
    </row>
    <row r="85" spans="1:21" ht="67.2" customHeight="1" x14ac:dyDescent="0.3">
      <c r="A85" s="80">
        <v>81</v>
      </c>
      <c r="B85" s="82" t="s">
        <v>380</v>
      </c>
      <c r="C85" s="82" t="s">
        <v>425</v>
      </c>
      <c r="D85" s="82" t="s">
        <v>375</v>
      </c>
      <c r="E85" s="83" t="s">
        <v>426</v>
      </c>
      <c r="F85" s="89" t="s">
        <v>555</v>
      </c>
      <c r="G85" s="85" t="s">
        <v>552</v>
      </c>
      <c r="H85" s="86">
        <v>8160</v>
      </c>
      <c r="I85" s="87">
        <v>305564800.00000006</v>
      </c>
      <c r="J85" s="87">
        <v>39723424.000000007</v>
      </c>
      <c r="K85" s="87">
        <v>345290000</v>
      </c>
      <c r="L85" s="88">
        <v>287740186.66666669</v>
      </c>
      <c r="M85" s="87">
        <v>37406224.266666673</v>
      </c>
      <c r="N85" s="87">
        <v>325150000</v>
      </c>
      <c r="O85" s="163" t="s">
        <v>146</v>
      </c>
      <c r="P85" s="163" t="s">
        <v>2</v>
      </c>
      <c r="Q85" s="82" t="s">
        <v>553</v>
      </c>
      <c r="R85" s="317">
        <v>44986</v>
      </c>
      <c r="S85" s="82"/>
      <c r="T85" s="82"/>
      <c r="U85" s="83" t="s">
        <v>1328</v>
      </c>
    </row>
    <row r="86" spans="1:21" ht="67.2" customHeight="1" x14ac:dyDescent="0.3">
      <c r="A86" s="80">
        <v>82</v>
      </c>
      <c r="B86" s="82" t="s">
        <v>380</v>
      </c>
      <c r="C86" s="82" t="s">
        <v>425</v>
      </c>
      <c r="D86" s="82" t="s">
        <v>375</v>
      </c>
      <c r="E86" s="83" t="s">
        <v>426</v>
      </c>
      <c r="F86" s="89" t="s">
        <v>556</v>
      </c>
      <c r="G86" s="85" t="s">
        <v>557</v>
      </c>
      <c r="H86" s="86">
        <v>10200</v>
      </c>
      <c r="I86" s="87">
        <v>298568482.78761065</v>
      </c>
      <c r="J86" s="87">
        <v>38813902.762389384</v>
      </c>
      <c r="K86" s="87">
        <v>337385000</v>
      </c>
      <c r="L86" s="88">
        <v>248807068.98967579</v>
      </c>
      <c r="M86" s="87">
        <v>32344918.968657855</v>
      </c>
      <c r="N86" s="87">
        <v>281155000</v>
      </c>
      <c r="O86" s="163" t="s">
        <v>146</v>
      </c>
      <c r="P86" s="163" t="s">
        <v>2</v>
      </c>
      <c r="Q86" s="82" t="s">
        <v>553</v>
      </c>
      <c r="R86" s="317">
        <v>44986</v>
      </c>
      <c r="S86" s="82"/>
      <c r="T86" s="82"/>
      <c r="U86" s="83" t="s">
        <v>1329</v>
      </c>
    </row>
    <row r="87" spans="1:21" ht="67.2" customHeight="1" x14ac:dyDescent="0.3">
      <c r="A87" s="80">
        <v>83</v>
      </c>
      <c r="B87" s="82" t="s">
        <v>380</v>
      </c>
      <c r="C87" s="82" t="s">
        <v>425</v>
      </c>
      <c r="D87" s="82" t="s">
        <v>375</v>
      </c>
      <c r="E87" s="83" t="s">
        <v>426</v>
      </c>
      <c r="F87" s="89" t="s">
        <v>558</v>
      </c>
      <c r="G87" s="85" t="s">
        <v>559</v>
      </c>
      <c r="H87" s="86">
        <v>6120</v>
      </c>
      <c r="I87" s="87">
        <v>229732560.00000003</v>
      </c>
      <c r="J87" s="87">
        <v>29865232.800000004</v>
      </c>
      <c r="K87" s="87">
        <v>259600000</v>
      </c>
      <c r="L87" s="88">
        <v>191443800</v>
      </c>
      <c r="M87" s="87">
        <v>24887694</v>
      </c>
      <c r="N87" s="87">
        <v>216335000</v>
      </c>
      <c r="O87" s="163" t="s">
        <v>146</v>
      </c>
      <c r="P87" s="163" t="s">
        <v>2</v>
      </c>
      <c r="Q87" s="82" t="s">
        <v>553</v>
      </c>
      <c r="R87" s="317">
        <v>44986</v>
      </c>
      <c r="S87" s="82"/>
      <c r="T87" s="82"/>
      <c r="U87" s="83" t="s">
        <v>1330</v>
      </c>
    </row>
    <row r="88" spans="1:21" ht="67.2" customHeight="1" x14ac:dyDescent="0.3">
      <c r="A88" s="80">
        <v>84</v>
      </c>
      <c r="B88" s="82" t="s">
        <v>380</v>
      </c>
      <c r="C88" s="82" t="s">
        <v>425</v>
      </c>
      <c r="D88" s="82" t="s">
        <v>375</v>
      </c>
      <c r="E88" s="83" t="s">
        <v>426</v>
      </c>
      <c r="F88" s="89" t="s">
        <v>560</v>
      </c>
      <c r="G88" s="85" t="s">
        <v>561</v>
      </c>
      <c r="H88" s="86">
        <v>2040</v>
      </c>
      <c r="I88" s="87">
        <v>88036200.000000015</v>
      </c>
      <c r="J88" s="87">
        <v>11444706.000000002</v>
      </c>
      <c r="K88" s="87">
        <v>99485000</v>
      </c>
      <c r="L88" s="88">
        <v>91190830.500000015</v>
      </c>
      <c r="M88" s="87">
        <v>11854807.965000002</v>
      </c>
      <c r="N88" s="87">
        <v>103050000</v>
      </c>
      <c r="O88" s="163" t="s">
        <v>146</v>
      </c>
      <c r="P88" s="163" t="s">
        <v>2</v>
      </c>
      <c r="Q88" s="82" t="s">
        <v>553</v>
      </c>
      <c r="R88" s="317">
        <v>44986</v>
      </c>
      <c r="S88" s="82"/>
      <c r="T88" s="82"/>
      <c r="U88" s="83" t="s">
        <v>1331</v>
      </c>
    </row>
    <row r="89" spans="1:21" s="104" customFormat="1" ht="67.2" customHeight="1" x14ac:dyDescent="0.3">
      <c r="A89" s="80">
        <v>85</v>
      </c>
      <c r="B89" s="95" t="s">
        <v>562</v>
      </c>
      <c r="C89" s="95" t="s">
        <v>563</v>
      </c>
      <c r="D89" s="95" t="s">
        <v>375</v>
      </c>
      <c r="E89" s="96" t="s">
        <v>564</v>
      </c>
      <c r="F89" s="97" t="s">
        <v>565</v>
      </c>
      <c r="G89" s="98" t="s">
        <v>566</v>
      </c>
      <c r="H89" s="99">
        <v>1</v>
      </c>
      <c r="I89" s="100">
        <v>374133663.05000001</v>
      </c>
      <c r="J89" s="100">
        <v>48637376.196500003</v>
      </c>
      <c r="K89" s="100">
        <v>422775000</v>
      </c>
      <c r="L89" s="101">
        <v>374133663.05000001</v>
      </c>
      <c r="M89" s="100">
        <v>48637376.196500003</v>
      </c>
      <c r="N89" s="100">
        <v>422775000</v>
      </c>
      <c r="O89" s="166" t="s">
        <v>146</v>
      </c>
      <c r="P89" s="166" t="s">
        <v>2</v>
      </c>
      <c r="Q89" s="102" t="s">
        <v>139</v>
      </c>
      <c r="R89" s="319">
        <v>44927</v>
      </c>
      <c r="S89" s="102"/>
      <c r="T89" s="102"/>
      <c r="U89" s="103" t="s">
        <v>567</v>
      </c>
    </row>
    <row r="90" spans="1:21" s="104" customFormat="1" ht="67.2" customHeight="1" x14ac:dyDescent="0.3">
      <c r="A90" s="80">
        <v>86</v>
      </c>
      <c r="B90" s="95" t="s">
        <v>562</v>
      </c>
      <c r="C90" s="95" t="s">
        <v>563</v>
      </c>
      <c r="D90" s="95" t="s">
        <v>375</v>
      </c>
      <c r="E90" s="96" t="s">
        <v>1456</v>
      </c>
      <c r="F90" s="97" t="s">
        <v>1457</v>
      </c>
      <c r="G90" s="98" t="s">
        <v>566</v>
      </c>
      <c r="H90" s="99">
        <v>1</v>
      </c>
      <c r="I90" s="100">
        <v>66729912.049999997</v>
      </c>
      <c r="J90" s="100">
        <v>8674888.5665000007</v>
      </c>
      <c r="K90" s="100">
        <v>75405000</v>
      </c>
      <c r="L90" s="101">
        <v>66729912.049999997</v>
      </c>
      <c r="M90" s="100">
        <v>8674888.5665000007</v>
      </c>
      <c r="N90" s="100">
        <v>75405000</v>
      </c>
      <c r="O90" s="166" t="s">
        <v>146</v>
      </c>
      <c r="P90" s="166" t="s">
        <v>2</v>
      </c>
      <c r="Q90" s="102" t="s">
        <v>139</v>
      </c>
      <c r="R90" s="319">
        <v>44927</v>
      </c>
      <c r="S90" s="102"/>
      <c r="T90" s="102"/>
      <c r="U90" s="103" t="s">
        <v>567</v>
      </c>
    </row>
    <row r="91" spans="1:21" ht="129.75" customHeight="1" x14ac:dyDescent="0.3">
      <c r="A91" s="80">
        <v>87</v>
      </c>
      <c r="B91" s="82" t="s">
        <v>380</v>
      </c>
      <c r="C91" s="82" t="s">
        <v>568</v>
      </c>
      <c r="D91" s="82" t="s">
        <v>375</v>
      </c>
      <c r="E91" s="83" t="s">
        <v>569</v>
      </c>
      <c r="F91" s="167" t="s">
        <v>570</v>
      </c>
      <c r="G91" s="167" t="s">
        <v>571</v>
      </c>
      <c r="H91" s="86">
        <v>12240</v>
      </c>
      <c r="I91" s="87">
        <v>427604400.00000006</v>
      </c>
      <c r="J91" s="87">
        <v>55588572.000000007</v>
      </c>
      <c r="K91" s="87">
        <v>483195000</v>
      </c>
      <c r="L91" s="88">
        <v>356337000</v>
      </c>
      <c r="M91" s="87">
        <v>46323810</v>
      </c>
      <c r="N91" s="87">
        <v>402665000</v>
      </c>
      <c r="O91" s="163" t="s">
        <v>3</v>
      </c>
      <c r="P91" s="163" t="s">
        <v>2</v>
      </c>
      <c r="Q91" s="82" t="s">
        <v>139</v>
      </c>
      <c r="R91" s="317">
        <v>44986</v>
      </c>
      <c r="S91" s="82"/>
      <c r="T91" s="82"/>
      <c r="U91" s="83" t="s">
        <v>1332</v>
      </c>
    </row>
    <row r="92" spans="1:21" ht="67.2" customHeight="1" x14ac:dyDescent="0.3">
      <c r="A92" s="80">
        <v>88</v>
      </c>
      <c r="B92" s="168" t="s">
        <v>380</v>
      </c>
      <c r="C92" s="168" t="s">
        <v>470</v>
      </c>
      <c r="D92" s="82" t="s">
        <v>375</v>
      </c>
      <c r="E92" s="83" t="s">
        <v>400</v>
      </c>
      <c r="F92" s="168" t="s">
        <v>1333</v>
      </c>
      <c r="G92" s="168" t="s">
        <v>1334</v>
      </c>
      <c r="H92" s="5">
        <v>1257</v>
      </c>
      <c r="I92" s="87">
        <v>37885980</v>
      </c>
      <c r="J92" s="87">
        <v>4925177.4000000004</v>
      </c>
      <c r="K92" s="87">
        <v>42815000</v>
      </c>
      <c r="L92" s="88">
        <v>37885980</v>
      </c>
      <c r="M92" s="87">
        <v>4925177.4000000004</v>
      </c>
      <c r="N92" s="87">
        <v>42815000</v>
      </c>
      <c r="O92" s="163" t="s">
        <v>146</v>
      </c>
      <c r="P92" s="163" t="s">
        <v>2</v>
      </c>
      <c r="Q92" s="82" t="s">
        <v>379</v>
      </c>
      <c r="R92" s="317">
        <v>44986</v>
      </c>
      <c r="S92" s="82"/>
      <c r="T92" s="82"/>
      <c r="U92" s="83"/>
    </row>
    <row r="93" spans="1:21" ht="67.2" customHeight="1" x14ac:dyDescent="0.3">
      <c r="A93" s="80">
        <v>89</v>
      </c>
      <c r="B93" s="169" t="s">
        <v>380</v>
      </c>
      <c r="C93" s="170" t="s">
        <v>1335</v>
      </c>
      <c r="D93" s="82" t="s">
        <v>375</v>
      </c>
      <c r="E93" s="83" t="s">
        <v>564</v>
      </c>
      <c r="F93" s="168" t="s">
        <v>1336</v>
      </c>
      <c r="G93" s="168" t="s">
        <v>1337</v>
      </c>
      <c r="H93" s="86">
        <v>14</v>
      </c>
      <c r="I93" s="87">
        <v>89003420</v>
      </c>
      <c r="J93" s="87">
        <v>11570444.6</v>
      </c>
      <c r="K93" s="87">
        <v>100575000</v>
      </c>
      <c r="L93" s="88">
        <v>89003420</v>
      </c>
      <c r="M93" s="87">
        <v>11570444.6</v>
      </c>
      <c r="N93" s="87">
        <v>100575000</v>
      </c>
      <c r="O93" s="171" t="s">
        <v>146</v>
      </c>
      <c r="P93" s="171" t="s">
        <v>2</v>
      </c>
      <c r="Q93" s="82" t="s">
        <v>139</v>
      </c>
      <c r="R93" s="317">
        <v>44986</v>
      </c>
      <c r="S93" s="82"/>
      <c r="T93" s="82"/>
      <c r="U93" s="83" t="s">
        <v>1338</v>
      </c>
    </row>
    <row r="94" spans="1:21" ht="67.2" customHeight="1" x14ac:dyDescent="0.3">
      <c r="A94" s="80">
        <v>90</v>
      </c>
      <c r="B94" s="169" t="s">
        <v>380</v>
      </c>
      <c r="C94" s="170" t="s">
        <v>1335</v>
      </c>
      <c r="D94" s="82" t="s">
        <v>375</v>
      </c>
      <c r="E94" s="83" t="s">
        <v>564</v>
      </c>
      <c r="F94" s="168" t="s">
        <v>1339</v>
      </c>
      <c r="G94" s="168" t="s">
        <v>1337</v>
      </c>
      <c r="H94" s="86">
        <v>8</v>
      </c>
      <c r="I94" s="87">
        <v>81357450</v>
      </c>
      <c r="J94" s="87">
        <v>10576468.5</v>
      </c>
      <c r="K94" s="87">
        <v>91935000</v>
      </c>
      <c r="L94" s="88">
        <v>81357450</v>
      </c>
      <c r="M94" s="87">
        <v>10576468.5</v>
      </c>
      <c r="N94" s="87">
        <v>91935000</v>
      </c>
      <c r="O94" s="171" t="s">
        <v>146</v>
      </c>
      <c r="P94" s="171" t="s">
        <v>2</v>
      </c>
      <c r="Q94" s="82" t="s">
        <v>139</v>
      </c>
      <c r="R94" s="317">
        <v>44986</v>
      </c>
      <c r="S94" s="82"/>
      <c r="T94" s="82"/>
      <c r="U94" s="83" t="s">
        <v>1340</v>
      </c>
    </row>
    <row r="95" spans="1:21" ht="67.2" customHeight="1" x14ac:dyDescent="0.3">
      <c r="A95" s="80">
        <v>91</v>
      </c>
      <c r="B95" s="169" t="s">
        <v>380</v>
      </c>
      <c r="C95" s="170" t="s">
        <v>1335</v>
      </c>
      <c r="D95" s="82" t="s">
        <v>375</v>
      </c>
      <c r="E95" s="83" t="s">
        <v>564</v>
      </c>
      <c r="F95" s="168" t="s">
        <v>1341</v>
      </c>
      <c r="G95" s="168" t="s">
        <v>1337</v>
      </c>
      <c r="H95" s="86">
        <v>1</v>
      </c>
      <c r="I95" s="87">
        <v>16029000</v>
      </c>
      <c r="J95" s="87">
        <v>2083770</v>
      </c>
      <c r="K95" s="87">
        <v>18115000</v>
      </c>
      <c r="L95" s="88">
        <v>16029000</v>
      </c>
      <c r="M95" s="87">
        <v>2083770</v>
      </c>
      <c r="N95" s="87">
        <v>18115000</v>
      </c>
      <c r="O95" s="171" t="s">
        <v>146</v>
      </c>
      <c r="P95" s="171" t="s">
        <v>2</v>
      </c>
      <c r="Q95" s="82" t="s">
        <v>379</v>
      </c>
      <c r="R95" s="317">
        <v>44986</v>
      </c>
      <c r="S95" s="82"/>
      <c r="T95" s="82"/>
      <c r="U95" s="83"/>
    </row>
    <row r="96" spans="1:21" ht="67.2" customHeight="1" x14ac:dyDescent="0.3">
      <c r="A96" s="80">
        <v>92</v>
      </c>
      <c r="B96" s="169" t="s">
        <v>380</v>
      </c>
      <c r="C96" s="170" t="s">
        <v>1335</v>
      </c>
      <c r="D96" s="82" t="s">
        <v>375</v>
      </c>
      <c r="E96" s="83" t="s">
        <v>564</v>
      </c>
      <c r="F96" s="168" t="s">
        <v>1342</v>
      </c>
      <c r="G96" s="168" t="s">
        <v>1337</v>
      </c>
      <c r="H96" s="86">
        <v>1</v>
      </c>
      <c r="I96" s="87">
        <v>7946000</v>
      </c>
      <c r="J96" s="87">
        <v>1032980</v>
      </c>
      <c r="K96" s="87">
        <v>8980000</v>
      </c>
      <c r="L96" s="88">
        <v>7946000</v>
      </c>
      <c r="M96" s="87">
        <v>1032980</v>
      </c>
      <c r="N96" s="87">
        <v>8980000</v>
      </c>
      <c r="O96" s="171" t="s">
        <v>146</v>
      </c>
      <c r="P96" s="171" t="s">
        <v>2</v>
      </c>
      <c r="Q96" s="82" t="s">
        <v>379</v>
      </c>
      <c r="R96" s="317">
        <v>44986</v>
      </c>
      <c r="S96" s="82"/>
      <c r="T96" s="82"/>
      <c r="U96" s="83"/>
    </row>
    <row r="97" spans="1:21" ht="66" customHeight="1" x14ac:dyDescent="0.3">
      <c r="A97" s="80">
        <v>93</v>
      </c>
      <c r="B97" s="172" t="s">
        <v>266</v>
      </c>
      <c r="C97" s="172" t="s">
        <v>1284</v>
      </c>
      <c r="D97" s="139" t="s">
        <v>375</v>
      </c>
      <c r="E97" s="140" t="s">
        <v>1343</v>
      </c>
      <c r="F97" s="172" t="s">
        <v>1285</v>
      </c>
      <c r="G97" s="140" t="s">
        <v>1286</v>
      </c>
      <c r="H97" s="173">
        <v>8</v>
      </c>
      <c r="I97" s="174">
        <v>1797440</v>
      </c>
      <c r="J97" s="174">
        <v>233667.20000000001</v>
      </c>
      <c r="K97" s="174">
        <v>2035000</v>
      </c>
      <c r="L97" s="174">
        <v>1797440</v>
      </c>
      <c r="M97" s="174">
        <v>233667.20000000001</v>
      </c>
      <c r="N97" s="142">
        <v>2035000</v>
      </c>
      <c r="O97" s="175" t="s">
        <v>3</v>
      </c>
      <c r="P97" s="175" t="s">
        <v>2</v>
      </c>
      <c r="Q97" s="139" t="s">
        <v>379</v>
      </c>
      <c r="R97" s="320">
        <v>44986</v>
      </c>
      <c r="S97" s="139" t="s">
        <v>468</v>
      </c>
      <c r="T97" s="173"/>
      <c r="U97" s="176" t="s">
        <v>469</v>
      </c>
    </row>
    <row r="98" spans="1:21" ht="62.4" customHeight="1" x14ac:dyDescent="0.3">
      <c r="A98" s="80">
        <v>94</v>
      </c>
      <c r="B98" s="172" t="s">
        <v>433</v>
      </c>
      <c r="C98" s="139" t="s">
        <v>434</v>
      </c>
      <c r="D98" s="139" t="s">
        <v>375</v>
      </c>
      <c r="E98" s="140" t="s">
        <v>1344</v>
      </c>
      <c r="F98" s="176" t="s">
        <v>1287</v>
      </c>
      <c r="G98" s="140" t="s">
        <v>1288</v>
      </c>
      <c r="H98" s="141">
        <v>1</v>
      </c>
      <c r="I98" s="174">
        <v>2233100</v>
      </c>
      <c r="J98" s="174">
        <v>290303</v>
      </c>
      <c r="K98" s="174">
        <v>2525000</v>
      </c>
      <c r="L98" s="142">
        <v>2233100</v>
      </c>
      <c r="M98" s="142">
        <v>290303</v>
      </c>
      <c r="N98" s="142">
        <v>2525000</v>
      </c>
      <c r="O98" s="177" t="s">
        <v>3</v>
      </c>
      <c r="P98" s="175" t="s">
        <v>2</v>
      </c>
      <c r="Q98" s="173" t="s">
        <v>139</v>
      </c>
      <c r="R98" s="320">
        <v>45139</v>
      </c>
      <c r="S98" s="173"/>
      <c r="T98" s="173"/>
      <c r="U98" s="178"/>
    </row>
    <row r="99" spans="1:21" ht="62.4" customHeight="1" x14ac:dyDescent="0.3">
      <c r="A99" s="80">
        <v>95</v>
      </c>
      <c r="B99" s="172" t="s">
        <v>1289</v>
      </c>
      <c r="C99" s="172" t="s">
        <v>1290</v>
      </c>
      <c r="D99" s="139" t="s">
        <v>375</v>
      </c>
      <c r="E99" s="140" t="s">
        <v>1345</v>
      </c>
      <c r="F99" s="139" t="s">
        <v>1291</v>
      </c>
      <c r="G99" s="140" t="s">
        <v>1292</v>
      </c>
      <c r="H99" s="141">
        <v>36</v>
      </c>
      <c r="I99" s="174">
        <v>7582300.8849557536</v>
      </c>
      <c r="J99" s="174">
        <v>985699.11504424794</v>
      </c>
      <c r="K99" s="174">
        <v>8570000</v>
      </c>
      <c r="L99" s="142">
        <v>7582300.8849557536</v>
      </c>
      <c r="M99" s="142">
        <v>985699.11504424794</v>
      </c>
      <c r="N99" s="142">
        <v>8570000</v>
      </c>
      <c r="O99" s="177" t="s">
        <v>3</v>
      </c>
      <c r="P99" s="175" t="s">
        <v>2</v>
      </c>
      <c r="Q99" s="173" t="s">
        <v>379</v>
      </c>
      <c r="R99" s="320">
        <v>44986</v>
      </c>
      <c r="S99" s="173"/>
      <c r="T99" s="173"/>
      <c r="U99" s="178"/>
    </row>
    <row r="100" spans="1:21" ht="62.4" customHeight="1" x14ac:dyDescent="0.3">
      <c r="A100" s="80">
        <v>96</v>
      </c>
      <c r="B100" s="172" t="s">
        <v>1289</v>
      </c>
      <c r="C100" s="172" t="s">
        <v>1290</v>
      </c>
      <c r="D100" s="139" t="s">
        <v>375</v>
      </c>
      <c r="E100" s="140" t="s">
        <v>1345</v>
      </c>
      <c r="F100" s="139" t="s">
        <v>1293</v>
      </c>
      <c r="G100" s="140" t="s">
        <v>1292</v>
      </c>
      <c r="H100" s="141">
        <v>36</v>
      </c>
      <c r="I100" s="142">
        <v>4969911.5044247806</v>
      </c>
      <c r="J100" s="142">
        <v>646088.49557522149</v>
      </c>
      <c r="K100" s="142">
        <v>5620000</v>
      </c>
      <c r="L100" s="174">
        <v>4969911.5044247806</v>
      </c>
      <c r="M100" s="174">
        <v>646088.49557522149</v>
      </c>
      <c r="N100" s="174">
        <v>5620000</v>
      </c>
      <c r="O100" s="175" t="s">
        <v>3</v>
      </c>
      <c r="P100" s="175" t="s">
        <v>2</v>
      </c>
      <c r="Q100" s="173" t="s">
        <v>139</v>
      </c>
      <c r="R100" s="321">
        <v>44986</v>
      </c>
      <c r="S100" s="173"/>
      <c r="T100" s="173"/>
      <c r="U100" s="178"/>
    </row>
    <row r="101" spans="1:21" ht="62.4" customHeight="1" x14ac:dyDescent="0.3">
      <c r="A101" s="80">
        <v>97</v>
      </c>
      <c r="B101" s="172" t="s">
        <v>1289</v>
      </c>
      <c r="C101" s="172" t="s">
        <v>1290</v>
      </c>
      <c r="D101" s="139" t="s">
        <v>375</v>
      </c>
      <c r="E101" s="140" t="s">
        <v>1345</v>
      </c>
      <c r="F101" s="176" t="s">
        <v>1294</v>
      </c>
      <c r="G101" s="140" t="s">
        <v>1295</v>
      </c>
      <c r="H101" s="141">
        <v>5</v>
      </c>
      <c r="I101" s="142">
        <v>348774.11504424782</v>
      </c>
      <c r="J101" s="142">
        <v>45340.634955752219</v>
      </c>
      <c r="K101" s="142">
        <v>395000</v>
      </c>
      <c r="L101" s="174">
        <v>348774.11504424782</v>
      </c>
      <c r="M101" s="174">
        <v>45340.634955752219</v>
      </c>
      <c r="N101" s="174">
        <v>395000</v>
      </c>
      <c r="O101" s="175" t="s">
        <v>3</v>
      </c>
      <c r="P101" s="175" t="s">
        <v>2</v>
      </c>
      <c r="Q101" s="173" t="s">
        <v>139</v>
      </c>
      <c r="R101" s="321">
        <v>44927</v>
      </c>
      <c r="S101" s="173" t="s">
        <v>468</v>
      </c>
      <c r="T101" s="173"/>
      <c r="U101" s="178" t="s">
        <v>1296</v>
      </c>
    </row>
    <row r="102" spans="1:21" ht="62.4" customHeight="1" x14ac:dyDescent="0.3">
      <c r="A102" s="80">
        <v>98</v>
      </c>
      <c r="B102" s="172" t="s">
        <v>433</v>
      </c>
      <c r="C102" s="172" t="s">
        <v>1297</v>
      </c>
      <c r="D102" s="139" t="s">
        <v>375</v>
      </c>
      <c r="E102" s="140" t="s">
        <v>1346</v>
      </c>
      <c r="F102" s="139" t="s">
        <v>1298</v>
      </c>
      <c r="G102" s="140" t="s">
        <v>274</v>
      </c>
      <c r="H102" s="141">
        <v>2</v>
      </c>
      <c r="I102" s="174">
        <v>449360</v>
      </c>
      <c r="J102" s="174">
        <v>58416.800000000003</v>
      </c>
      <c r="K102" s="174">
        <v>510000</v>
      </c>
      <c r="L102" s="174">
        <v>449360</v>
      </c>
      <c r="M102" s="174">
        <v>58416.800000000003</v>
      </c>
      <c r="N102" s="174">
        <v>510000</v>
      </c>
      <c r="O102" s="175" t="s">
        <v>3</v>
      </c>
      <c r="P102" s="175" t="s">
        <v>2</v>
      </c>
      <c r="Q102" s="173" t="s">
        <v>379</v>
      </c>
      <c r="R102" s="321">
        <v>44986</v>
      </c>
      <c r="S102" s="173" t="s">
        <v>468</v>
      </c>
      <c r="T102" s="173"/>
      <c r="U102" s="178" t="s">
        <v>469</v>
      </c>
    </row>
    <row r="103" spans="1:21" ht="62.4" customHeight="1" x14ac:dyDescent="0.3">
      <c r="A103" s="80">
        <v>99</v>
      </c>
      <c r="B103" s="172" t="s">
        <v>387</v>
      </c>
      <c r="C103" s="172" t="s">
        <v>744</v>
      </c>
      <c r="D103" s="139" t="s">
        <v>375</v>
      </c>
      <c r="E103" s="140" t="s">
        <v>1347</v>
      </c>
      <c r="F103" s="176" t="s">
        <v>1299</v>
      </c>
      <c r="G103" s="140" t="s">
        <v>1300</v>
      </c>
      <c r="H103" s="141">
        <v>56</v>
      </c>
      <c r="I103" s="174">
        <v>3066882</v>
      </c>
      <c r="J103" s="174">
        <v>398694.66000000003</v>
      </c>
      <c r="K103" s="174">
        <v>3470000</v>
      </c>
      <c r="L103" s="174">
        <v>3066882</v>
      </c>
      <c r="M103" s="174">
        <v>398694.66000000003</v>
      </c>
      <c r="N103" s="174">
        <v>3470000</v>
      </c>
      <c r="O103" s="175" t="s">
        <v>3</v>
      </c>
      <c r="P103" s="175" t="s">
        <v>2</v>
      </c>
      <c r="Q103" s="173" t="s">
        <v>139</v>
      </c>
      <c r="R103" s="320">
        <v>44986</v>
      </c>
      <c r="S103" s="173"/>
      <c r="T103" s="173"/>
      <c r="U103" s="178"/>
    </row>
    <row r="104" spans="1:21" ht="62.4" customHeight="1" x14ac:dyDescent="0.3">
      <c r="A104" s="80">
        <v>100</v>
      </c>
      <c r="B104" s="172" t="s">
        <v>433</v>
      </c>
      <c r="C104" s="139" t="s">
        <v>1301</v>
      </c>
      <c r="D104" s="139" t="s">
        <v>375</v>
      </c>
      <c r="E104" s="140" t="s">
        <v>1348</v>
      </c>
      <c r="F104" s="179" t="s">
        <v>1302</v>
      </c>
      <c r="G104" s="140" t="s">
        <v>1303</v>
      </c>
      <c r="H104" s="141">
        <v>3</v>
      </c>
      <c r="I104" s="142">
        <v>7799999.1000000006</v>
      </c>
      <c r="J104" s="142">
        <v>1013999.8830000001</v>
      </c>
      <c r="K104" s="142">
        <v>8815000</v>
      </c>
      <c r="L104" s="174">
        <v>7799999.1000000006</v>
      </c>
      <c r="M104" s="174">
        <v>1013999.8830000001</v>
      </c>
      <c r="N104" s="174">
        <v>8815000</v>
      </c>
      <c r="O104" s="175" t="s">
        <v>3</v>
      </c>
      <c r="P104" s="175" t="s">
        <v>2</v>
      </c>
      <c r="Q104" s="173" t="s">
        <v>379</v>
      </c>
      <c r="R104" s="320">
        <v>45047</v>
      </c>
      <c r="S104" s="173"/>
      <c r="T104" s="173"/>
      <c r="U104" s="178"/>
    </row>
    <row r="105" spans="1:21" ht="62.4" customHeight="1" x14ac:dyDescent="0.3">
      <c r="A105" s="80">
        <v>101</v>
      </c>
      <c r="B105" s="172" t="s">
        <v>433</v>
      </c>
      <c r="C105" s="139" t="s">
        <v>1301</v>
      </c>
      <c r="D105" s="139" t="s">
        <v>375</v>
      </c>
      <c r="E105" s="140" t="s">
        <v>1348</v>
      </c>
      <c r="F105" s="179" t="s">
        <v>1304</v>
      </c>
      <c r="G105" s="140" t="s">
        <v>1303</v>
      </c>
      <c r="H105" s="141">
        <v>3</v>
      </c>
      <c r="I105" s="142">
        <v>300002.59999999998</v>
      </c>
      <c r="J105" s="142">
        <v>39000.337999999996</v>
      </c>
      <c r="K105" s="142">
        <v>340000</v>
      </c>
      <c r="L105" s="174">
        <v>300002.59999999998</v>
      </c>
      <c r="M105" s="174">
        <v>39000.337999999996</v>
      </c>
      <c r="N105" s="174">
        <v>340000</v>
      </c>
      <c r="O105" s="175" t="s">
        <v>3</v>
      </c>
      <c r="P105" s="175" t="s">
        <v>2</v>
      </c>
      <c r="Q105" s="173" t="s">
        <v>553</v>
      </c>
      <c r="R105" s="320">
        <v>45047</v>
      </c>
      <c r="S105" s="173"/>
      <c r="T105" s="173"/>
      <c r="U105" s="178"/>
    </row>
    <row r="106" spans="1:21" ht="62.4" customHeight="1" x14ac:dyDescent="0.3">
      <c r="A106" s="80">
        <v>102</v>
      </c>
      <c r="B106" s="172" t="s">
        <v>417</v>
      </c>
      <c r="C106" s="139" t="s">
        <v>1305</v>
      </c>
      <c r="D106" s="139" t="s">
        <v>375</v>
      </c>
      <c r="E106" s="140" t="s">
        <v>1349</v>
      </c>
      <c r="F106" s="179" t="s">
        <v>1306</v>
      </c>
      <c r="G106" s="140" t="s">
        <v>1307</v>
      </c>
      <c r="H106" s="141">
        <v>3</v>
      </c>
      <c r="I106" s="142">
        <v>11429231.85</v>
      </c>
      <c r="J106" s="142">
        <v>1485800.1405</v>
      </c>
      <c r="K106" s="142">
        <v>12920000</v>
      </c>
      <c r="L106" s="174">
        <v>11429231.85</v>
      </c>
      <c r="M106" s="174">
        <v>1485800.1405</v>
      </c>
      <c r="N106" s="174">
        <v>12920000</v>
      </c>
      <c r="O106" s="175" t="s">
        <v>3</v>
      </c>
      <c r="P106" s="175" t="s">
        <v>2</v>
      </c>
      <c r="Q106" s="173" t="s">
        <v>553</v>
      </c>
      <c r="R106" s="320">
        <v>45017</v>
      </c>
      <c r="S106" s="173"/>
      <c r="T106" s="173"/>
      <c r="U106" s="178"/>
    </row>
    <row r="107" spans="1:21" ht="62.4" customHeight="1" x14ac:dyDescent="0.3">
      <c r="A107" s="80">
        <v>103</v>
      </c>
      <c r="B107" s="172" t="s">
        <v>387</v>
      </c>
      <c r="C107" s="139" t="s">
        <v>634</v>
      </c>
      <c r="D107" s="139" t="s">
        <v>375</v>
      </c>
      <c r="E107" s="140" t="s">
        <v>1350</v>
      </c>
      <c r="F107" s="179" t="s">
        <v>1308</v>
      </c>
      <c r="G107" s="140" t="s">
        <v>1309</v>
      </c>
      <c r="H107" s="141">
        <v>3</v>
      </c>
      <c r="I107" s="142">
        <v>2274885</v>
      </c>
      <c r="J107" s="142">
        <v>295735.05</v>
      </c>
      <c r="K107" s="142">
        <v>2575000</v>
      </c>
      <c r="L107" s="174">
        <v>2274885</v>
      </c>
      <c r="M107" s="174">
        <v>295735.05</v>
      </c>
      <c r="N107" s="174">
        <v>2575000</v>
      </c>
      <c r="O107" s="175" t="s">
        <v>3</v>
      </c>
      <c r="P107" s="175" t="s">
        <v>2</v>
      </c>
      <c r="Q107" s="173" t="s">
        <v>379</v>
      </c>
      <c r="R107" s="320">
        <v>44986</v>
      </c>
      <c r="S107" s="173"/>
      <c r="T107" s="173"/>
      <c r="U107" s="178" t="s">
        <v>469</v>
      </c>
    </row>
    <row r="108" spans="1:21" ht="62.4" customHeight="1" x14ac:dyDescent="0.3">
      <c r="A108" s="80">
        <v>104</v>
      </c>
      <c r="B108" s="172" t="s">
        <v>387</v>
      </c>
      <c r="C108" s="139" t="s">
        <v>634</v>
      </c>
      <c r="D108" s="139" t="s">
        <v>375</v>
      </c>
      <c r="E108" s="140" t="s">
        <v>1350</v>
      </c>
      <c r="F108" s="179" t="s">
        <v>1310</v>
      </c>
      <c r="G108" s="140" t="s">
        <v>1309</v>
      </c>
      <c r="H108" s="141">
        <v>1</v>
      </c>
      <c r="I108" s="142">
        <v>3832006.45</v>
      </c>
      <c r="J108" s="142">
        <v>498160.83850000001</v>
      </c>
      <c r="K108" s="142">
        <v>4335000</v>
      </c>
      <c r="L108" s="174">
        <v>3832006.45</v>
      </c>
      <c r="M108" s="174">
        <v>498160.83850000001</v>
      </c>
      <c r="N108" s="174">
        <v>4335000</v>
      </c>
      <c r="O108" s="175" t="s">
        <v>3</v>
      </c>
      <c r="P108" s="175" t="s">
        <v>2</v>
      </c>
      <c r="Q108" s="173" t="s">
        <v>379</v>
      </c>
      <c r="R108" s="320">
        <v>45047</v>
      </c>
      <c r="S108" s="173" t="s">
        <v>1311</v>
      </c>
      <c r="T108" s="173"/>
      <c r="U108" s="178"/>
    </row>
    <row r="109" spans="1:21" ht="62.4" customHeight="1" x14ac:dyDescent="0.3">
      <c r="A109" s="80">
        <v>105</v>
      </c>
      <c r="B109" s="172" t="s">
        <v>387</v>
      </c>
      <c r="C109" s="139" t="s">
        <v>634</v>
      </c>
      <c r="D109" s="139" t="s">
        <v>375</v>
      </c>
      <c r="E109" s="140" t="s">
        <v>1350</v>
      </c>
      <c r="F109" s="179" t="s">
        <v>1312</v>
      </c>
      <c r="G109" s="140" t="s">
        <v>1309</v>
      </c>
      <c r="H109" s="141">
        <v>1</v>
      </c>
      <c r="I109" s="142">
        <v>426186.44999999995</v>
      </c>
      <c r="J109" s="142">
        <v>55404.238499999992</v>
      </c>
      <c r="K109" s="142">
        <v>485000</v>
      </c>
      <c r="L109" s="174">
        <v>426186.44999999995</v>
      </c>
      <c r="M109" s="174">
        <v>55404.238499999992</v>
      </c>
      <c r="N109" s="174">
        <v>485000</v>
      </c>
      <c r="O109" s="175" t="s">
        <v>3</v>
      </c>
      <c r="P109" s="175" t="s">
        <v>2</v>
      </c>
      <c r="Q109" s="173" t="s">
        <v>379</v>
      </c>
      <c r="R109" s="320">
        <v>45047</v>
      </c>
      <c r="S109" s="173" t="s">
        <v>1311</v>
      </c>
      <c r="T109" s="173"/>
      <c r="U109" s="178"/>
    </row>
    <row r="110" spans="1:21" ht="62.4" customHeight="1" x14ac:dyDescent="0.3">
      <c r="A110" s="80">
        <v>106</v>
      </c>
      <c r="B110" s="172" t="s">
        <v>387</v>
      </c>
      <c r="C110" s="139" t="s">
        <v>634</v>
      </c>
      <c r="D110" s="139" t="s">
        <v>375</v>
      </c>
      <c r="E110" s="140" t="s">
        <v>1350</v>
      </c>
      <c r="F110" s="179" t="s">
        <v>1313</v>
      </c>
      <c r="G110" s="140" t="s">
        <v>1309</v>
      </c>
      <c r="H110" s="141">
        <v>1</v>
      </c>
      <c r="I110" s="142">
        <v>1368897.1500000001</v>
      </c>
      <c r="J110" s="142">
        <v>177956.62950000001</v>
      </c>
      <c r="K110" s="142">
        <v>1550000</v>
      </c>
      <c r="L110" s="174">
        <v>1368897.1500000001</v>
      </c>
      <c r="M110" s="174">
        <v>177956.62950000001</v>
      </c>
      <c r="N110" s="174">
        <v>1550000</v>
      </c>
      <c r="O110" s="175" t="s">
        <v>3</v>
      </c>
      <c r="P110" s="175" t="s">
        <v>2</v>
      </c>
      <c r="Q110" s="173" t="s">
        <v>379</v>
      </c>
      <c r="R110" s="320">
        <v>45047</v>
      </c>
      <c r="S110" s="173" t="s">
        <v>1311</v>
      </c>
      <c r="T110" s="173"/>
      <c r="U110" s="178"/>
    </row>
    <row r="111" spans="1:21" ht="62.4" customHeight="1" thickBot="1" x14ac:dyDescent="0.35">
      <c r="A111" s="80">
        <v>107</v>
      </c>
      <c r="B111" s="139" t="s">
        <v>380</v>
      </c>
      <c r="C111" s="139" t="s">
        <v>1314</v>
      </c>
      <c r="D111" s="139" t="s">
        <v>375</v>
      </c>
      <c r="E111" s="140" t="s">
        <v>1350</v>
      </c>
      <c r="F111" s="176" t="s">
        <v>1315</v>
      </c>
      <c r="G111" s="188" t="s">
        <v>1316</v>
      </c>
      <c r="H111" s="189">
        <v>2000</v>
      </c>
      <c r="I111" s="190">
        <v>15761061.946902655</v>
      </c>
      <c r="J111" s="190">
        <v>2048938.0530973452</v>
      </c>
      <c r="K111" s="190">
        <v>17810000</v>
      </c>
      <c r="L111" s="191">
        <v>15761061.946902655</v>
      </c>
      <c r="M111" s="191">
        <v>2048938.0530973452</v>
      </c>
      <c r="N111" s="191">
        <v>17810000</v>
      </c>
      <c r="O111" s="175" t="s">
        <v>3</v>
      </c>
      <c r="P111" s="175" t="s">
        <v>2</v>
      </c>
      <c r="Q111" s="173" t="s">
        <v>379</v>
      </c>
      <c r="R111" s="320">
        <v>44986</v>
      </c>
      <c r="S111" s="173" t="s">
        <v>1317</v>
      </c>
      <c r="T111" s="173"/>
      <c r="U111" s="178"/>
    </row>
    <row r="112" spans="1:21" ht="41.25" customHeight="1" thickBot="1" x14ac:dyDescent="0.35">
      <c r="G112" s="192" t="s">
        <v>1249</v>
      </c>
      <c r="H112" s="105"/>
      <c r="I112" s="193">
        <f>SUM(I3:I111)</f>
        <v>8474044250.5950022</v>
      </c>
      <c r="J112" s="105"/>
      <c r="K112" s="193">
        <f>SUM(K3:K111)</f>
        <v>9575940000</v>
      </c>
      <c r="L112" s="193">
        <f>SUM(L3:L111)</f>
        <v>7856212908.2365942</v>
      </c>
      <c r="M112" s="105"/>
      <c r="N112" s="193">
        <f>SUM(N3:N111)</f>
        <v>8877795000</v>
      </c>
    </row>
    <row r="116" spans="7:14" x14ac:dyDescent="0.3">
      <c r="I116" s="361" t="s">
        <v>1351</v>
      </c>
      <c r="J116" s="361"/>
      <c r="K116" s="180">
        <f>SUBTOTAL(9,K5:K96)</f>
        <v>9503985000</v>
      </c>
      <c r="N116" s="180">
        <f>SUBTOTAL(9,N5:N96)</f>
        <v>8805840000</v>
      </c>
    </row>
    <row r="117" spans="7:14" x14ac:dyDescent="0.3">
      <c r="I117" s="361" t="s">
        <v>1352</v>
      </c>
      <c r="J117" s="361"/>
      <c r="K117" s="180">
        <f>SUBTOTAL(9,K97:K111)</f>
        <v>71955000</v>
      </c>
      <c r="N117" s="180">
        <f>SUBTOTAL(9,N97:N111)</f>
        <v>71955000</v>
      </c>
    </row>
    <row r="120" spans="7:14" ht="43.2" customHeight="1" x14ac:dyDescent="0.3">
      <c r="G120" s="181" t="s">
        <v>1353</v>
      </c>
      <c r="H120" s="181"/>
      <c r="I120" s="181">
        <f>SUM(I5:I111)</f>
        <v>8474044250.5950022</v>
      </c>
      <c r="J120" s="181">
        <f t="shared" ref="J120:N120" si="0">SUM(J5:J111)</f>
        <v>1101625752.5773501</v>
      </c>
      <c r="K120" s="181">
        <f t="shared" si="0"/>
        <v>9575940000</v>
      </c>
      <c r="L120" s="181">
        <f t="shared" si="0"/>
        <v>7856212908.2365942</v>
      </c>
      <c r="M120" s="181">
        <f t="shared" si="0"/>
        <v>1021307678.0707572</v>
      </c>
      <c r="N120" s="181">
        <f t="shared" si="0"/>
        <v>8877795000</v>
      </c>
    </row>
  </sheetData>
  <autoFilter ref="A4:U112" xr:uid="{5169D6BE-D9C6-4C80-8BC5-A7A485B04338}"/>
  <mergeCells count="5">
    <mergeCell ref="B1:R1"/>
    <mergeCell ref="B2:R2"/>
    <mergeCell ref="B3:R3"/>
    <mergeCell ref="I116:J116"/>
    <mergeCell ref="I117:J117"/>
  </mergeCells>
  <printOptions horizontalCentered="1"/>
  <pageMargins left="0.23622047244094491" right="0.27559055118110237" top="0.74803149606299213" bottom="0.98425196850393704" header="0.31496062992125984" footer="0.62992125984251968"/>
  <pageSetup scale="40" orientation="landscape" r:id="rId1"/>
  <headerFooter alignWithMargins="0">
    <oddFooter>&amp;L&amp;"Arial,Normal"&amp;10Código: R05-DF01-C-01-CGC
Versión: 2
Oficio # G-05205-2014&amp;C&amp;"Arial,Normal"&amp;10COPIA NO CONTROLADA&amp;R&amp;"Arial,Normal"&amp;10Fecha de Aprobación: 29-08-2014
Rige a partir de:03-09-2014
&amp;P de 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FBF5-DCBF-44FD-B12A-F09E9BFE5769}">
  <dimension ref="A1:M39"/>
  <sheetViews>
    <sheetView topLeftCell="E10" zoomScale="90" zoomScaleNormal="90" workbookViewId="0">
      <selection activeCell="K14" sqref="K14"/>
    </sheetView>
  </sheetViews>
  <sheetFormatPr baseColWidth="10" defaultColWidth="23.44140625" defaultRowHeight="14.4" x14ac:dyDescent="0.3"/>
  <cols>
    <col min="1" max="1" width="23.44140625" style="130"/>
    <col min="2" max="2" width="61.6640625" style="241" customWidth="1"/>
    <col min="3" max="3" width="37.44140625" style="241" customWidth="1"/>
    <col min="4" max="4" width="23.44140625" style="241"/>
    <col min="5" max="5" width="17.33203125" style="241" customWidth="1"/>
    <col min="6" max="6" width="17.109375" style="241" customWidth="1"/>
    <col min="7" max="7" width="16.44140625" style="241" customWidth="1"/>
    <col min="8" max="9" width="23.44140625" style="241" customWidth="1"/>
    <col min="10" max="10" width="23.44140625" style="241"/>
    <col min="11" max="16384" width="23.44140625" style="130"/>
  </cols>
  <sheetData>
    <row r="1" spans="1:13" ht="15.6" x14ac:dyDescent="0.3">
      <c r="A1" s="362" t="s">
        <v>372</v>
      </c>
      <c r="B1" s="362"/>
      <c r="C1" s="362"/>
      <c r="D1" s="362"/>
      <c r="E1" s="362"/>
    </row>
    <row r="2" spans="1:13" ht="15.6" x14ac:dyDescent="0.3">
      <c r="A2" s="362" t="s">
        <v>1280</v>
      </c>
      <c r="B2" s="362"/>
      <c r="C2" s="362"/>
      <c r="D2" s="362"/>
      <c r="E2" s="362"/>
    </row>
    <row r="3" spans="1:13" ht="15.6" x14ac:dyDescent="0.3">
      <c r="A3" s="362" t="s">
        <v>1281</v>
      </c>
      <c r="B3" s="362"/>
      <c r="C3" s="362"/>
      <c r="D3" s="362"/>
      <c r="E3" s="362"/>
    </row>
    <row r="5" spans="1:13" ht="61.5" customHeight="1" x14ac:dyDescent="0.3">
      <c r="A5" s="128" t="s">
        <v>1251</v>
      </c>
      <c r="B5" s="255" t="s">
        <v>1252</v>
      </c>
      <c r="C5" s="255" t="s">
        <v>1253</v>
      </c>
      <c r="D5" s="255" t="s">
        <v>1254</v>
      </c>
      <c r="E5" s="255" t="s">
        <v>1255</v>
      </c>
      <c r="F5" s="255" t="s">
        <v>1256</v>
      </c>
      <c r="G5" s="255" t="s">
        <v>1257</v>
      </c>
      <c r="H5" s="256" t="s">
        <v>1409</v>
      </c>
      <c r="I5" s="256" t="s">
        <v>1410</v>
      </c>
      <c r="J5" s="125" t="s">
        <v>360</v>
      </c>
      <c r="K5" s="129" t="s">
        <v>1282</v>
      </c>
      <c r="L5" s="129" t="s">
        <v>1410</v>
      </c>
      <c r="M5" s="125" t="s">
        <v>357</v>
      </c>
    </row>
    <row r="6" spans="1:13" s="132" customFormat="1" ht="93" customHeight="1" x14ac:dyDescent="0.3">
      <c r="A6" s="131" t="s">
        <v>1258</v>
      </c>
      <c r="B6" s="242" t="s">
        <v>1259</v>
      </c>
      <c r="C6" s="243" t="s">
        <v>1260</v>
      </c>
      <c r="D6" s="242" t="s">
        <v>1261</v>
      </c>
      <c r="E6" s="244" t="s">
        <v>1262</v>
      </c>
      <c r="F6" s="245">
        <v>43552</v>
      </c>
      <c r="G6" s="245">
        <v>45013</v>
      </c>
      <c r="H6" s="249">
        <v>709762000</v>
      </c>
      <c r="I6" s="249">
        <f>+H6*13%</f>
        <v>92269060</v>
      </c>
      <c r="J6" s="249">
        <f>+H6+I6</f>
        <v>802031060</v>
      </c>
      <c r="K6" s="137">
        <f>+(H6/12)*9</f>
        <v>532321500</v>
      </c>
      <c r="L6" s="137">
        <f>+K6*13%</f>
        <v>69201795</v>
      </c>
      <c r="M6" s="260">
        <f>+K6+L6</f>
        <v>601523295</v>
      </c>
    </row>
    <row r="7" spans="1:13" s="134" customFormat="1" ht="72" x14ac:dyDescent="0.3">
      <c r="A7" s="133" t="s">
        <v>1258</v>
      </c>
      <c r="B7" s="242" t="s">
        <v>1263</v>
      </c>
      <c r="C7" s="246" t="s">
        <v>1264</v>
      </c>
      <c r="D7" s="242" t="s">
        <v>735</v>
      </c>
      <c r="E7" s="247" t="s">
        <v>1265</v>
      </c>
      <c r="F7" s="248">
        <v>43500</v>
      </c>
      <c r="G7" s="248">
        <v>44961</v>
      </c>
      <c r="H7" s="249">
        <v>78482000</v>
      </c>
      <c r="I7" s="249">
        <f t="shared" ref="I7:I13" si="0">+H7*13%</f>
        <v>10202660</v>
      </c>
      <c r="J7" s="249">
        <f t="shared" ref="J7:J13" si="1">+H7+I7</f>
        <v>88684660</v>
      </c>
      <c r="K7" s="137">
        <f>+(H7/12)*10</f>
        <v>65401666.666666672</v>
      </c>
      <c r="L7" s="137">
        <f t="shared" ref="L7:L13" si="2">+K7*13%</f>
        <v>8502216.6666666679</v>
      </c>
      <c r="M7" s="260">
        <f t="shared" ref="M7:M13" si="3">+K7+L7</f>
        <v>73903883.333333343</v>
      </c>
    </row>
    <row r="8" spans="1:13" s="134" customFormat="1" ht="68.25" customHeight="1" x14ac:dyDescent="0.3">
      <c r="A8" s="133" t="s">
        <v>1258</v>
      </c>
      <c r="B8" s="242" t="s">
        <v>1263</v>
      </c>
      <c r="C8" s="242" t="s">
        <v>1413</v>
      </c>
      <c r="D8" s="242" t="s">
        <v>1266</v>
      </c>
      <c r="E8" s="244" t="s">
        <v>1265</v>
      </c>
      <c r="F8" s="248">
        <v>43500</v>
      </c>
      <c r="G8" s="248">
        <v>44961</v>
      </c>
      <c r="H8" s="257">
        <v>85079000</v>
      </c>
      <c r="I8" s="249">
        <f t="shared" si="0"/>
        <v>11060270</v>
      </c>
      <c r="J8" s="249">
        <f t="shared" si="1"/>
        <v>96139270</v>
      </c>
      <c r="K8" s="137">
        <f>+(H8/12)*10</f>
        <v>70899166.666666672</v>
      </c>
      <c r="L8" s="137">
        <f t="shared" si="2"/>
        <v>9216891.6666666679</v>
      </c>
      <c r="M8" s="260">
        <f t="shared" si="3"/>
        <v>80116058.333333343</v>
      </c>
    </row>
    <row r="9" spans="1:13" s="134" customFormat="1" ht="84.75" customHeight="1" x14ac:dyDescent="0.3">
      <c r="A9" s="133" t="s">
        <v>1258</v>
      </c>
      <c r="B9" s="242" t="s">
        <v>1263</v>
      </c>
      <c r="C9" s="242" t="s">
        <v>1267</v>
      </c>
      <c r="D9" s="242" t="s">
        <v>1268</v>
      </c>
      <c r="E9" s="247" t="s">
        <v>1265</v>
      </c>
      <c r="F9" s="248">
        <v>43500</v>
      </c>
      <c r="G9" s="248">
        <v>44961</v>
      </c>
      <c r="H9" s="250">
        <v>33090000</v>
      </c>
      <c r="I9" s="249">
        <f t="shared" si="0"/>
        <v>4301700</v>
      </c>
      <c r="J9" s="249">
        <f t="shared" si="1"/>
        <v>37391700</v>
      </c>
      <c r="K9" s="137">
        <f>+(H9/12)*10</f>
        <v>27575000</v>
      </c>
      <c r="L9" s="137">
        <f t="shared" si="2"/>
        <v>3584750</v>
      </c>
      <c r="M9" s="260">
        <f t="shared" si="3"/>
        <v>31159750</v>
      </c>
    </row>
    <row r="10" spans="1:13" s="134" customFormat="1" ht="83.25" customHeight="1" x14ac:dyDescent="0.3">
      <c r="A10" s="133" t="s">
        <v>1258</v>
      </c>
      <c r="B10" s="242" t="s">
        <v>1263</v>
      </c>
      <c r="C10" s="242" t="s">
        <v>1269</v>
      </c>
      <c r="D10" s="242" t="s">
        <v>1270</v>
      </c>
      <c r="E10" s="247" t="s">
        <v>1265</v>
      </c>
      <c r="F10" s="248">
        <v>43500</v>
      </c>
      <c r="G10" s="248">
        <v>44961</v>
      </c>
      <c r="H10" s="250">
        <v>23364000</v>
      </c>
      <c r="I10" s="249">
        <f t="shared" si="0"/>
        <v>3037320</v>
      </c>
      <c r="J10" s="249">
        <f t="shared" si="1"/>
        <v>26401320</v>
      </c>
      <c r="K10" s="137">
        <f>+(H10/12)*10</f>
        <v>19470000</v>
      </c>
      <c r="L10" s="137">
        <f t="shared" si="2"/>
        <v>2531100</v>
      </c>
      <c r="M10" s="260">
        <f t="shared" si="3"/>
        <v>22001100</v>
      </c>
    </row>
    <row r="11" spans="1:13" s="134" customFormat="1" ht="69.75" customHeight="1" x14ac:dyDescent="0.3">
      <c r="A11" s="133" t="s">
        <v>1258</v>
      </c>
      <c r="B11" s="242" t="s">
        <v>1263</v>
      </c>
      <c r="C11" s="242" t="s">
        <v>1271</v>
      </c>
      <c r="D11" s="242" t="s">
        <v>1272</v>
      </c>
      <c r="E11" s="247" t="s">
        <v>1265</v>
      </c>
      <c r="F11" s="248">
        <v>43500</v>
      </c>
      <c r="G11" s="248">
        <v>44961</v>
      </c>
      <c r="H11" s="250">
        <v>732191000</v>
      </c>
      <c r="I11" s="249">
        <f t="shared" si="0"/>
        <v>95184830</v>
      </c>
      <c r="J11" s="249">
        <f t="shared" si="1"/>
        <v>827375830</v>
      </c>
      <c r="K11" s="137">
        <f>+(H11/12)*10</f>
        <v>610159166.66666663</v>
      </c>
      <c r="L11" s="137">
        <f t="shared" si="2"/>
        <v>79320691.666666672</v>
      </c>
      <c r="M11" s="260">
        <f t="shared" si="3"/>
        <v>689479858.33333325</v>
      </c>
    </row>
    <row r="12" spans="1:13" s="134" customFormat="1" ht="66.75" customHeight="1" x14ac:dyDescent="0.3">
      <c r="A12" s="133" t="s">
        <v>1258</v>
      </c>
      <c r="B12" s="251" t="s">
        <v>1273</v>
      </c>
      <c r="C12" s="242" t="s">
        <v>1274</v>
      </c>
      <c r="D12" s="242" t="s">
        <v>1275</v>
      </c>
      <c r="E12" s="244" t="s">
        <v>1276</v>
      </c>
      <c r="F12" s="248">
        <v>43545</v>
      </c>
      <c r="G12" s="248">
        <v>45006</v>
      </c>
      <c r="H12" s="250">
        <v>249284000</v>
      </c>
      <c r="I12" s="249">
        <f t="shared" si="0"/>
        <v>32406920</v>
      </c>
      <c r="J12" s="249">
        <f t="shared" si="1"/>
        <v>281690920</v>
      </c>
      <c r="K12" s="137">
        <f>+(H12/12)*9</f>
        <v>186963000</v>
      </c>
      <c r="L12" s="137">
        <f t="shared" si="2"/>
        <v>24305190</v>
      </c>
      <c r="M12" s="260">
        <f t="shared" si="3"/>
        <v>211268190</v>
      </c>
    </row>
    <row r="13" spans="1:13" s="134" customFormat="1" ht="39.75" customHeight="1" thickBot="1" x14ac:dyDescent="0.35">
      <c r="A13" s="133" t="s">
        <v>1258</v>
      </c>
      <c r="B13" s="251" t="s">
        <v>1277</v>
      </c>
      <c r="C13" s="252"/>
      <c r="D13" s="242" t="s">
        <v>1278</v>
      </c>
      <c r="E13" s="244" t="s">
        <v>1279</v>
      </c>
      <c r="F13" s="248">
        <v>43701</v>
      </c>
      <c r="G13" s="248">
        <v>45162</v>
      </c>
      <c r="H13" s="276">
        <v>1304616000</v>
      </c>
      <c r="I13" s="277">
        <f t="shared" si="0"/>
        <v>169600080</v>
      </c>
      <c r="J13" s="277">
        <f t="shared" si="1"/>
        <v>1474216080</v>
      </c>
      <c r="K13" s="278">
        <f>+(H13/12)*4</f>
        <v>434872000</v>
      </c>
      <c r="L13" s="278">
        <f t="shared" si="2"/>
        <v>56533360</v>
      </c>
      <c r="M13" s="279">
        <f t="shared" si="3"/>
        <v>491405360</v>
      </c>
    </row>
    <row r="14" spans="1:13" ht="39.75" customHeight="1" thickBot="1" x14ac:dyDescent="0.35">
      <c r="G14" s="282" t="s">
        <v>1249</v>
      </c>
      <c r="H14" s="280">
        <f t="shared" ref="H14:M14" si="4">SUM(H6:H13)</f>
        <v>3215868000</v>
      </c>
      <c r="I14" s="280">
        <f t="shared" si="4"/>
        <v>418062840</v>
      </c>
      <c r="J14" s="280">
        <f t="shared" si="4"/>
        <v>3633930840</v>
      </c>
      <c r="K14" s="280">
        <f t="shared" si="4"/>
        <v>1947661500</v>
      </c>
      <c r="L14" s="280">
        <f t="shared" si="4"/>
        <v>253195995</v>
      </c>
      <c r="M14" s="281">
        <f t="shared" si="4"/>
        <v>2200857495</v>
      </c>
    </row>
    <row r="15" spans="1:13" ht="39.75" customHeight="1" x14ac:dyDescent="0.3">
      <c r="H15" s="253"/>
      <c r="I15" s="253"/>
      <c r="J15" s="253"/>
      <c r="K15" s="135"/>
      <c r="L15" s="135"/>
    </row>
    <row r="16" spans="1:13" ht="39.75" customHeight="1" x14ac:dyDescent="0.3">
      <c r="G16" s="253"/>
      <c r="H16" s="253"/>
      <c r="I16" s="253"/>
      <c r="J16" s="253"/>
      <c r="K16" s="135"/>
      <c r="L16" s="135"/>
    </row>
    <row r="17" spans="7:12" ht="39.75" customHeight="1" x14ac:dyDescent="0.3">
      <c r="G17" s="253"/>
      <c r="H17" s="253"/>
      <c r="I17" s="253"/>
      <c r="J17" s="253"/>
      <c r="K17" s="135"/>
      <c r="L17" s="135"/>
    </row>
    <row r="18" spans="7:12" ht="39.75" customHeight="1" x14ac:dyDescent="0.3">
      <c r="G18" s="253"/>
      <c r="H18" s="253"/>
      <c r="I18" s="253"/>
      <c r="J18" s="253"/>
      <c r="K18" s="135"/>
      <c r="L18" s="135"/>
    </row>
    <row r="19" spans="7:12" ht="39.75" customHeight="1" x14ac:dyDescent="0.3">
      <c r="G19" s="253"/>
      <c r="H19" s="253"/>
      <c r="I19" s="253"/>
      <c r="J19" s="253"/>
      <c r="K19" s="135"/>
      <c r="L19" s="135"/>
    </row>
    <row r="20" spans="7:12" ht="39.75" customHeight="1" x14ac:dyDescent="0.3">
      <c r="G20" s="253"/>
      <c r="H20" s="253"/>
      <c r="I20" s="253"/>
      <c r="J20" s="253"/>
      <c r="K20" s="135"/>
      <c r="L20" s="135"/>
    </row>
    <row r="21" spans="7:12" ht="39.75" customHeight="1" x14ac:dyDescent="0.3"/>
    <row r="22" spans="7:12" ht="39.75" customHeight="1" x14ac:dyDescent="0.3">
      <c r="G22" s="253"/>
      <c r="H22" s="253"/>
      <c r="I22" s="253"/>
      <c r="J22" s="253"/>
      <c r="K22" s="135"/>
      <c r="L22" s="135"/>
    </row>
    <row r="23" spans="7:12" ht="39.75" customHeight="1" x14ac:dyDescent="0.3"/>
    <row r="24" spans="7:12" ht="39.75" customHeight="1" x14ac:dyDescent="0.3">
      <c r="G24" s="253"/>
    </row>
    <row r="25" spans="7:12" ht="39.75" customHeight="1" x14ac:dyDescent="0.3">
      <c r="G25" s="253"/>
    </row>
    <row r="26" spans="7:12" ht="39.75" customHeight="1" x14ac:dyDescent="0.3"/>
    <row r="27" spans="7:12" ht="39.75" customHeight="1" x14ac:dyDescent="0.3"/>
    <row r="28" spans="7:12" ht="39.75" customHeight="1" x14ac:dyDescent="0.3"/>
    <row r="29" spans="7:12" ht="39.75" customHeight="1" x14ac:dyDescent="0.3"/>
    <row r="30" spans="7:12" ht="39.75" customHeight="1" x14ac:dyDescent="0.3"/>
    <row r="31" spans="7:12" ht="39.75" customHeight="1" x14ac:dyDescent="0.3"/>
    <row r="32" spans="7:12" ht="39.75" customHeight="1" x14ac:dyDescent="0.3"/>
    <row r="33" spans="8:12" ht="39.75" customHeight="1" x14ac:dyDescent="0.3"/>
    <row r="34" spans="8:12" ht="39.75" customHeight="1" x14ac:dyDescent="0.3"/>
    <row r="36" spans="8:12" ht="39.75" customHeight="1" x14ac:dyDescent="0.3"/>
    <row r="38" spans="8:12" ht="39.75" customHeight="1" x14ac:dyDescent="0.3">
      <c r="H38" s="254"/>
      <c r="I38" s="254"/>
      <c r="J38" s="254"/>
      <c r="K38" s="136"/>
      <c r="L38" s="136"/>
    </row>
    <row r="39" spans="8:12" ht="39.75" customHeight="1" x14ac:dyDescent="0.3">
      <c r="H39" s="241" t="e">
        <f>SUBTOTAL(9,#REF!)</f>
        <v>#REF!</v>
      </c>
      <c r="K39" s="130" t="e">
        <f>SUBTOTAL(9,#REF!)</f>
        <v>#REF!</v>
      </c>
      <c r="L39" s="130" t="e">
        <f>SUBTOTAL(9,#REF!)</f>
        <v>#REF!</v>
      </c>
    </row>
  </sheetData>
  <mergeCells count="3">
    <mergeCell ref="A1:E1"/>
    <mergeCell ref="A2:E2"/>
    <mergeCell ref="A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AB83DF897176A43A251FFE3F3BA802E" ma:contentTypeVersion="12" ma:contentTypeDescription="Crear nuevo documento." ma:contentTypeScope="" ma:versionID="2645161184918e6ccc6e096ce4f8ee8e">
  <xsd:schema xmlns:xsd="http://www.w3.org/2001/XMLSchema" xmlns:xs="http://www.w3.org/2001/XMLSchema" xmlns:p="http://schemas.microsoft.com/office/2006/metadata/properties" xmlns:ns2="d4b434ec-d3b3-4d24-9185-91b20dca5eb7" xmlns:ns3="afb43f2c-70af-48c3-9a7a-c7374db0d425" targetNamespace="http://schemas.microsoft.com/office/2006/metadata/properties" ma:root="true" ma:fieldsID="4ef6ad6496fe707422f8131891ea4169" ns2:_="" ns3:_="">
    <xsd:import namespace="d4b434ec-d3b3-4d24-9185-91b20dca5eb7"/>
    <xsd:import namespace="afb43f2c-70af-48c3-9a7a-c7374db0d4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b434ec-d3b3-4d24-9185-91b20dca5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b43f2c-70af-48c3-9a7a-c7374db0d42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A1E5BA-3555-4576-AFE0-0B826DEBDBED}">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afb43f2c-70af-48c3-9a7a-c7374db0d425"/>
    <ds:schemaRef ds:uri="http://purl.org/dc/elements/1.1/"/>
    <ds:schemaRef ds:uri="d4b434ec-d3b3-4d24-9185-91b20dca5eb7"/>
    <ds:schemaRef ds:uri="http://www.w3.org/XML/1998/namespace"/>
    <ds:schemaRef ds:uri="http://purl.org/dc/dcmitype/"/>
  </ds:schemaRefs>
</ds:datastoreItem>
</file>

<file path=customXml/itemProps2.xml><?xml version="1.0" encoding="utf-8"?>
<ds:datastoreItem xmlns:ds="http://schemas.openxmlformats.org/officeDocument/2006/customXml" ds:itemID="{49A67993-F2C5-4CC9-B6CE-02F9DA15C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b434ec-d3b3-4d24-9185-91b20dca5eb7"/>
    <ds:schemaRef ds:uri="afb43f2c-70af-48c3-9a7a-c7374db0d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BD550-B3C0-49F8-8E98-BC11BA0F5C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Estadísticas</vt:lpstr>
      <vt:lpstr>Resumen PAC </vt:lpstr>
      <vt:lpstr>Servicios</vt:lpstr>
      <vt:lpstr>Bienes</vt:lpstr>
      <vt:lpstr>Para suplir a la RSS</vt:lpstr>
      <vt:lpstr>Informáticos</vt:lpstr>
      <vt:lpstr>INS Servicios</vt:lpstr>
      <vt:lpstr>Bienes!Área_de_impresión</vt:lpstr>
      <vt:lpstr>Informáticos!Área_de_impresión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Rodriguez Espinoza</dc:creator>
  <cp:lastModifiedBy>Daniel Chanto Araya</cp:lastModifiedBy>
  <dcterms:created xsi:type="dcterms:W3CDTF">2022-05-07T18:50:03Z</dcterms:created>
  <dcterms:modified xsi:type="dcterms:W3CDTF">2023-05-09T20:24:15Z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0x010100BAB83DF897176A43A251FFE3F3BA802E</vt:lpwstr>
  </property>
</Properties>
</file>